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180"/>
  </bookViews>
  <sheets>
    <sheet name="2022년" sheetId="1" r:id="rId1"/>
    <sheet name="2021년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5" i="1" l="1"/>
  <c r="G25" i="2" l="1"/>
  <c r="E4" i="1"/>
  <c r="G26" i="1"/>
  <c r="E7" i="1"/>
  <c r="E12" i="1" s="1"/>
  <c r="G12" i="1" s="1"/>
  <c r="G32" i="2"/>
  <c r="N31" i="2"/>
  <c r="G31" i="2"/>
  <c r="U30" i="2"/>
  <c r="N30" i="2"/>
  <c r="G30" i="2"/>
  <c r="U29" i="2"/>
  <c r="N29" i="2"/>
  <c r="G29" i="2"/>
  <c r="U28" i="2"/>
  <c r="N28" i="2"/>
  <c r="G28" i="2"/>
  <c r="U27" i="2"/>
  <c r="N27" i="2"/>
  <c r="G27" i="2"/>
  <c r="U26" i="2"/>
  <c r="T26" i="2"/>
  <c r="N26" i="2"/>
  <c r="M26" i="2"/>
  <c r="G26" i="2"/>
  <c r="F26" i="2"/>
  <c r="U25" i="2"/>
  <c r="N25" i="2"/>
  <c r="U7" i="2"/>
  <c r="T29" i="2" s="1"/>
  <c r="M7" i="2"/>
  <c r="M30" i="2" s="1"/>
  <c r="E7" i="2"/>
  <c r="F32" i="2" s="1"/>
  <c r="U4" i="2"/>
  <c r="U5" i="2" s="1"/>
  <c r="M4" i="2"/>
  <c r="M6" i="2" s="1"/>
  <c r="E4" i="2"/>
  <c r="E5" i="2" s="1"/>
  <c r="E12" i="2" l="1"/>
  <c r="F12" i="2" s="1"/>
  <c r="S12" i="2"/>
  <c r="U12" i="2" s="1"/>
  <c r="E16" i="2"/>
  <c r="F16" i="2" s="1"/>
  <c r="S16" i="2"/>
  <c r="U16" i="2" s="1"/>
  <c r="S20" i="2"/>
  <c r="U20" i="2" s="1"/>
  <c r="M5" i="2"/>
  <c r="E20" i="2"/>
  <c r="F20" i="2" s="1"/>
  <c r="F12" i="1"/>
  <c r="F25" i="1"/>
  <c r="S14" i="2"/>
  <c r="S18" i="2"/>
  <c r="G12" i="2"/>
  <c r="G16" i="2"/>
  <c r="E15" i="2"/>
  <c r="E19" i="2"/>
  <c r="F30" i="2"/>
  <c r="E6" i="2"/>
  <c r="E14" i="2"/>
  <c r="G14" i="2" s="1"/>
  <c r="E18" i="2"/>
  <c r="G18" i="2" s="1"/>
  <c r="F28" i="2"/>
  <c r="L15" i="2"/>
  <c r="L19" i="2"/>
  <c r="L12" i="2"/>
  <c r="T12" i="2"/>
  <c r="S13" i="2"/>
  <c r="L16" i="2"/>
  <c r="T16" i="2"/>
  <c r="S17" i="2"/>
  <c r="L20" i="2"/>
  <c r="T20" i="2"/>
  <c r="M25" i="2"/>
  <c r="M27" i="2"/>
  <c r="T28" i="2"/>
  <c r="M29" i="2"/>
  <c r="T30" i="2"/>
  <c r="M31" i="2"/>
  <c r="U6" i="2"/>
  <c r="L13" i="2"/>
  <c r="L17" i="2"/>
  <c r="E13" i="2"/>
  <c r="L14" i="2"/>
  <c r="S15" i="2"/>
  <c r="E17" i="2"/>
  <c r="L18" i="2"/>
  <c r="S19" i="2"/>
  <c r="F25" i="2"/>
  <c r="T25" i="2"/>
  <c r="F27" i="2"/>
  <c r="T27" i="2"/>
  <c r="M28" i="2"/>
  <c r="F29" i="2"/>
  <c r="F31" i="2"/>
  <c r="F14" i="2" l="1"/>
  <c r="G20" i="2"/>
  <c r="T18" i="2"/>
  <c r="U18" i="2"/>
  <c r="T14" i="2"/>
  <c r="U14" i="2"/>
  <c r="G19" i="2"/>
  <c r="F19" i="2"/>
  <c r="F18" i="2"/>
  <c r="G15" i="2"/>
  <c r="F15" i="2"/>
  <c r="U15" i="2"/>
  <c r="T15" i="2"/>
  <c r="M13" i="2"/>
  <c r="N13" i="2"/>
  <c r="M14" i="2"/>
  <c r="N14" i="2"/>
  <c r="N20" i="2"/>
  <c r="M20" i="2"/>
  <c r="N18" i="2"/>
  <c r="M18" i="2"/>
  <c r="F13" i="2"/>
  <c r="G13" i="2"/>
  <c r="N19" i="2"/>
  <c r="M19" i="2"/>
  <c r="U19" i="2"/>
  <c r="T19" i="2"/>
  <c r="N16" i="2"/>
  <c r="M16" i="2"/>
  <c r="N12" i="2"/>
  <c r="M12" i="2"/>
  <c r="F17" i="2"/>
  <c r="G17" i="2"/>
  <c r="M17" i="2"/>
  <c r="N17" i="2"/>
  <c r="U17" i="2"/>
  <c r="T17" i="2"/>
  <c r="U13" i="2"/>
  <c r="T13" i="2"/>
  <c r="N15" i="2"/>
  <c r="M15" i="2"/>
  <c r="M7" i="1"/>
  <c r="M29" i="1" s="1"/>
  <c r="M4" i="1"/>
  <c r="M6" i="1" s="1"/>
  <c r="U7" i="1"/>
  <c r="T25" i="1" s="1"/>
  <c r="U4" i="1"/>
  <c r="U5" i="1" s="1"/>
  <c r="U28" i="1"/>
  <c r="U27" i="1"/>
  <c r="U26" i="1"/>
  <c r="U25" i="1"/>
  <c r="N29" i="1"/>
  <c r="N28" i="1"/>
  <c r="N27" i="1"/>
  <c r="N26" i="1"/>
  <c r="N25" i="1"/>
  <c r="G30" i="1"/>
  <c r="G29" i="1"/>
  <c r="G28" i="1"/>
  <c r="G27" i="1"/>
  <c r="M5" i="1" l="1"/>
  <c r="L17" i="1"/>
  <c r="M17" i="1" s="1"/>
  <c r="S12" i="1"/>
  <c r="U12" i="1" s="1"/>
  <c r="S13" i="1"/>
  <c r="U13" i="1" s="1"/>
  <c r="E5" i="1"/>
  <c r="E6" i="1"/>
  <c r="M25" i="1"/>
  <c r="F26" i="1"/>
  <c r="F30" i="1"/>
  <c r="F27" i="1"/>
  <c r="F28" i="1"/>
  <c r="F29" i="1"/>
  <c r="M28" i="1"/>
  <c r="M27" i="1"/>
  <c r="T28" i="1"/>
  <c r="S18" i="1"/>
  <c r="T26" i="1"/>
  <c r="S14" i="1"/>
  <c r="S17" i="1"/>
  <c r="U17" i="1" s="1"/>
  <c r="U6" i="1"/>
  <c r="S15" i="1"/>
  <c r="S19" i="1"/>
  <c r="T27" i="1"/>
  <c r="S16" i="1"/>
  <c r="U16" i="1" s="1"/>
  <c r="S20" i="1"/>
  <c r="U20" i="1" s="1"/>
  <c r="T13" i="1"/>
  <c r="M26" i="1"/>
  <c r="L19" i="1"/>
  <c r="N19" i="1" s="1"/>
  <c r="L14" i="1"/>
  <c r="N14" i="1" s="1"/>
  <c r="L15" i="1"/>
  <c r="N15" i="1" s="1"/>
  <c r="L12" i="1"/>
  <c r="L18" i="1"/>
  <c r="N18" i="1" s="1"/>
  <c r="L16" i="1"/>
  <c r="L20" i="1"/>
  <c r="N20" i="1" s="1"/>
  <c r="L13" i="1"/>
  <c r="T17" i="1" l="1"/>
  <c r="T20" i="1"/>
  <c r="N17" i="1"/>
  <c r="M15" i="1"/>
  <c r="M19" i="1"/>
  <c r="T16" i="1"/>
  <c r="T18" i="1"/>
  <c r="U18" i="1"/>
  <c r="U14" i="1"/>
  <c r="T14" i="1"/>
  <c r="U15" i="1"/>
  <c r="T15" i="1"/>
  <c r="T12" i="1"/>
  <c r="U19" i="1"/>
  <c r="T19" i="1"/>
  <c r="M12" i="1"/>
  <c r="N12" i="1"/>
  <c r="M18" i="1"/>
  <c r="M20" i="1"/>
  <c r="M14" i="1"/>
  <c r="N13" i="1"/>
  <c r="M13" i="1"/>
  <c r="M16" i="1"/>
  <c r="N16" i="1"/>
  <c r="G20" i="1" l="1"/>
  <c r="E17" i="1" l="1"/>
  <c r="F17" i="1" s="1"/>
  <c r="E19" i="1"/>
  <c r="G19" i="1" s="1"/>
  <c r="E15" i="1"/>
  <c r="G15" i="1" s="1"/>
  <c r="E13" i="1"/>
  <c r="F13" i="1" s="1"/>
  <c r="F20" i="1"/>
  <c r="E14" i="1"/>
  <c r="G14" i="1" s="1"/>
  <c r="E18" i="1"/>
  <c r="E16" i="1"/>
  <c r="G16" i="1" s="1"/>
  <c r="G17" i="1" l="1"/>
  <c r="F19" i="1"/>
  <c r="F14" i="1"/>
  <c r="G13" i="1"/>
  <c r="F15" i="1"/>
  <c r="F16" i="1"/>
  <c r="F18" i="1"/>
  <c r="G18" i="1"/>
</calcChain>
</file>

<file path=xl/sharedStrings.xml><?xml version="1.0" encoding="utf-8"?>
<sst xmlns="http://schemas.openxmlformats.org/spreadsheetml/2006/main" count="186" uniqueCount="58">
  <si>
    <t>구분</t>
    <phoneticPr fontId="2" type="noConversion"/>
  </si>
  <si>
    <t>직무수행 실습시간</t>
    <phoneticPr fontId="2" type="noConversion"/>
  </si>
  <si>
    <t>주 단위 실습지원비</t>
    <phoneticPr fontId="2" type="noConversion"/>
  </si>
  <si>
    <t>월 단위 실습지원비</t>
    <phoneticPr fontId="2" type="noConversion"/>
  </si>
  <si>
    <t>1-(교육시간/실습시간)</t>
    <phoneticPr fontId="2" type="noConversion"/>
  </si>
  <si>
    <t>1주 최저임금*직무실습</t>
    <phoneticPr fontId="2" type="noConversion"/>
  </si>
  <si>
    <t>소정근로시간</t>
    <phoneticPr fontId="2" type="noConversion"/>
  </si>
  <si>
    <t>월 최저임금</t>
    <phoneticPr fontId="2" type="noConversion"/>
  </si>
  <si>
    <t>7H</t>
    <phoneticPr fontId="2" type="noConversion"/>
  </si>
  <si>
    <t>6H</t>
    <phoneticPr fontId="2" type="noConversion"/>
  </si>
  <si>
    <t>주 최저임금</t>
    <phoneticPr fontId="2" type="noConversion"/>
  </si>
  <si>
    <t>2022년도</t>
    <phoneticPr fontId="2" type="noConversion"/>
  </si>
  <si>
    <t>8H</t>
    <phoneticPr fontId="2" type="noConversion"/>
  </si>
  <si>
    <t>학기</t>
    <phoneticPr fontId="2" type="noConversion"/>
  </si>
  <si>
    <t>계절
학기
(8H)</t>
    <phoneticPr fontId="2" type="noConversion"/>
  </si>
  <si>
    <t>주 최저임금*실습주수</t>
    <phoneticPr fontId="2" type="noConversion"/>
  </si>
  <si>
    <t>실습기간별 최저임금</t>
    <phoneticPr fontId="2" type="noConversion"/>
  </si>
  <si>
    <t>자유
학기
(8H)</t>
    <phoneticPr fontId="2" type="noConversion"/>
  </si>
  <si>
    <t>학교 학생지원비(25%)</t>
    <phoneticPr fontId="2" type="noConversion"/>
  </si>
  <si>
    <t>최저임금*25%</t>
    <phoneticPr fontId="2" type="noConversion"/>
  </si>
  <si>
    <t>기업 학생지원비(75%)</t>
    <phoneticPr fontId="2" type="noConversion"/>
  </si>
  <si>
    <t>최저임금*75%</t>
    <phoneticPr fontId="2" type="noConversion"/>
  </si>
  <si>
    <t>실습
주수</t>
    <phoneticPr fontId="2" type="noConversion"/>
  </si>
  <si>
    <t>표준
학기제</t>
    <phoneticPr fontId="2" type="noConversion"/>
  </si>
  <si>
    <t>자율
학기제</t>
    <phoneticPr fontId="2" type="noConversion"/>
  </si>
  <si>
    <t>실습
시간</t>
    <phoneticPr fontId="2" type="noConversion"/>
  </si>
  <si>
    <t>교육
시간</t>
    <phoneticPr fontId="2" type="noConversion"/>
  </si>
  <si>
    <t>※ 주요 단위</t>
    <phoneticPr fontId="2" type="noConversion"/>
  </si>
  <si>
    <r>
      <t>1. 실습기간별 실습지원비 Table(</t>
    </r>
    <r>
      <rPr>
        <b/>
        <sz val="11"/>
        <color rgb="FFFF0000"/>
        <rFont val="맑은 고딕"/>
        <family val="3"/>
        <charset val="129"/>
        <scheme val="minor"/>
      </rPr>
      <t>8H 기준</t>
    </r>
    <r>
      <rPr>
        <sz val="11"/>
        <color theme="1"/>
        <rFont val="맑은 고딕"/>
        <family val="2"/>
        <charset val="129"/>
        <scheme val="minor"/>
      </rPr>
      <t>)</t>
    </r>
    <phoneticPr fontId="2" type="noConversion"/>
  </si>
  <si>
    <r>
      <t>2. 교육시간별 실습학기제 구분(</t>
    </r>
    <r>
      <rPr>
        <b/>
        <sz val="11"/>
        <color rgb="FFFF0000"/>
        <rFont val="맑은 고딕"/>
        <family val="3"/>
        <charset val="129"/>
        <scheme val="minor"/>
      </rPr>
      <t>8H 기준</t>
    </r>
    <r>
      <rPr>
        <sz val="11"/>
        <color theme="1"/>
        <rFont val="맑은 고딕"/>
        <family val="2"/>
        <charset val="129"/>
        <scheme val="minor"/>
      </rPr>
      <t>)</t>
    </r>
    <phoneticPr fontId="2" type="noConversion"/>
  </si>
  <si>
    <r>
      <t>1. 실습기간별 실습지원비 Table(</t>
    </r>
    <r>
      <rPr>
        <b/>
        <sz val="11"/>
        <color rgb="FFFF0000"/>
        <rFont val="맑은 고딕"/>
        <family val="3"/>
        <charset val="129"/>
        <scheme val="minor"/>
      </rPr>
      <t>7H 기준</t>
    </r>
    <r>
      <rPr>
        <sz val="11"/>
        <color theme="1"/>
        <rFont val="맑은 고딕"/>
        <family val="2"/>
        <charset val="129"/>
        <scheme val="minor"/>
      </rPr>
      <t>)</t>
    </r>
    <phoneticPr fontId="2" type="noConversion"/>
  </si>
  <si>
    <r>
      <t>2. 교육시간별 실습학기제 구분(</t>
    </r>
    <r>
      <rPr>
        <b/>
        <sz val="11"/>
        <color rgb="FFFF0000"/>
        <rFont val="맑은 고딕"/>
        <family val="3"/>
        <charset val="129"/>
        <scheme val="minor"/>
      </rPr>
      <t>7H 기준</t>
    </r>
    <r>
      <rPr>
        <sz val="11"/>
        <color theme="1"/>
        <rFont val="맑은 고딕"/>
        <family val="2"/>
        <charset val="129"/>
        <scheme val="minor"/>
      </rPr>
      <t>)</t>
    </r>
    <phoneticPr fontId="2" type="noConversion"/>
  </si>
  <si>
    <r>
      <t>9,160*</t>
    </r>
    <r>
      <rPr>
        <b/>
        <sz val="11"/>
        <color rgb="FFFF0000"/>
        <rFont val="맑은 고딕"/>
        <family val="3"/>
        <charset val="129"/>
        <scheme val="minor"/>
      </rPr>
      <t>183H</t>
    </r>
    <r>
      <rPr>
        <sz val="11"/>
        <color theme="1"/>
        <rFont val="맑은 고딕"/>
        <family val="2"/>
        <charset val="129"/>
        <scheme val="minor"/>
      </rPr>
      <t>*직무실습</t>
    </r>
    <phoneticPr fontId="2" type="noConversion"/>
  </si>
  <si>
    <r>
      <t>9,160*</t>
    </r>
    <r>
      <rPr>
        <b/>
        <sz val="11"/>
        <color rgb="FFFF0000"/>
        <rFont val="맑은 고딕"/>
        <family val="3"/>
        <charset val="129"/>
        <scheme val="minor"/>
      </rPr>
      <t>209H</t>
    </r>
    <r>
      <rPr>
        <sz val="11"/>
        <color theme="1"/>
        <rFont val="맑은 고딕"/>
        <family val="2"/>
        <charset val="129"/>
        <scheme val="minor"/>
      </rPr>
      <t>*직무실습</t>
    </r>
    <phoneticPr fontId="2" type="noConversion"/>
  </si>
  <si>
    <r>
      <t>1. 실습기간별 실습지원비 Table(</t>
    </r>
    <r>
      <rPr>
        <b/>
        <sz val="11"/>
        <color rgb="FFFF0000"/>
        <rFont val="맑은 고딕"/>
        <family val="3"/>
        <charset val="129"/>
        <scheme val="minor"/>
      </rPr>
      <t>6H 기준</t>
    </r>
    <r>
      <rPr>
        <sz val="11"/>
        <color theme="1"/>
        <rFont val="맑은 고딕"/>
        <family val="2"/>
        <charset val="129"/>
        <scheme val="minor"/>
      </rPr>
      <t>)</t>
    </r>
    <phoneticPr fontId="2" type="noConversion"/>
  </si>
  <si>
    <r>
      <t>2. 교육시간별 실습학기제 구분(</t>
    </r>
    <r>
      <rPr>
        <b/>
        <sz val="11"/>
        <color rgb="FFFF0000"/>
        <rFont val="맑은 고딕"/>
        <family val="3"/>
        <charset val="129"/>
        <scheme val="minor"/>
      </rPr>
      <t>6H 기준</t>
    </r>
    <r>
      <rPr>
        <sz val="11"/>
        <color theme="1"/>
        <rFont val="맑은 고딕"/>
        <family val="2"/>
        <charset val="129"/>
        <scheme val="minor"/>
      </rPr>
      <t>)</t>
    </r>
    <phoneticPr fontId="2" type="noConversion"/>
  </si>
  <si>
    <t>자율 학기제는 학교지원금 없음</t>
    <phoneticPr fontId="2" type="noConversion"/>
  </si>
  <si>
    <r>
      <t>9,160*</t>
    </r>
    <r>
      <rPr>
        <b/>
        <sz val="11"/>
        <color rgb="FFFF0000"/>
        <rFont val="맑은 고딕"/>
        <family val="3"/>
        <charset val="129"/>
        <scheme val="minor"/>
      </rPr>
      <t>157H</t>
    </r>
    <r>
      <rPr>
        <sz val="11"/>
        <color theme="1"/>
        <rFont val="맑은 고딕"/>
        <family val="2"/>
        <charset val="129"/>
        <scheme val="minor"/>
      </rPr>
      <t>*직무실습</t>
    </r>
    <phoneticPr fontId="2" type="noConversion"/>
  </si>
  <si>
    <t>표준 학기제는 학교지원금 지급</t>
    <phoneticPr fontId="2" type="noConversion"/>
  </si>
  <si>
    <t>표준 학기제는 기업지원비 지급</t>
    <phoneticPr fontId="2" type="noConversion"/>
  </si>
  <si>
    <t>학교 기업지원비(25%)</t>
    <phoneticPr fontId="2" type="noConversion"/>
  </si>
  <si>
    <t>기업 학생지원비</t>
    <phoneticPr fontId="2" type="noConversion"/>
  </si>
  <si>
    <t>※ 기업 부담분(75%)</t>
    <phoneticPr fontId="2" type="noConversion"/>
  </si>
  <si>
    <t>자율 학기제는 기업지원비 없음</t>
    <phoneticPr fontId="2" type="noConversion"/>
  </si>
  <si>
    <r>
      <t xml:space="preserve">1. 실습기간별 </t>
    </r>
    <r>
      <rPr>
        <sz val="11"/>
        <color rgb="FFFF0000"/>
        <rFont val="맑은 고딕"/>
        <family val="3"/>
        <charset val="129"/>
        <scheme val="minor"/>
      </rPr>
      <t>표준</t>
    </r>
    <r>
      <rPr>
        <sz val="11"/>
        <color theme="1"/>
        <rFont val="맑은 고딕"/>
        <family val="2"/>
        <charset val="129"/>
        <scheme val="minor"/>
      </rPr>
      <t xml:space="preserve"> 실습지원비 Table(</t>
    </r>
    <r>
      <rPr>
        <b/>
        <sz val="11"/>
        <color rgb="FFFF0000"/>
        <rFont val="맑은 고딕"/>
        <family val="3"/>
        <charset val="129"/>
        <scheme val="minor"/>
      </rPr>
      <t>8H 기준</t>
    </r>
    <r>
      <rPr>
        <sz val="11"/>
        <color theme="1"/>
        <rFont val="맑은 고딕"/>
        <family val="2"/>
        <charset val="129"/>
        <scheme val="minor"/>
      </rPr>
      <t>)</t>
    </r>
    <phoneticPr fontId="2" type="noConversion"/>
  </si>
  <si>
    <r>
      <t xml:space="preserve">2. 교육시간별 </t>
    </r>
    <r>
      <rPr>
        <sz val="11"/>
        <color rgb="FFFF0000"/>
        <rFont val="맑은 고딕"/>
        <family val="3"/>
        <charset val="129"/>
        <scheme val="minor"/>
      </rPr>
      <t>자율</t>
    </r>
    <r>
      <rPr>
        <sz val="11"/>
        <color theme="1"/>
        <rFont val="맑은 고딕"/>
        <family val="2"/>
        <charset val="129"/>
        <scheme val="minor"/>
      </rPr>
      <t xml:space="preserve"> 실습지원비 Table(</t>
    </r>
    <r>
      <rPr>
        <b/>
        <sz val="11"/>
        <color rgb="FFFF0000"/>
        <rFont val="맑은 고딕"/>
        <family val="3"/>
        <charset val="129"/>
        <scheme val="minor"/>
      </rPr>
      <t>8H 기준</t>
    </r>
    <r>
      <rPr>
        <sz val="11"/>
        <color theme="1"/>
        <rFont val="맑은 고딕"/>
        <family val="2"/>
        <charset val="129"/>
        <scheme val="minor"/>
      </rPr>
      <t>)</t>
    </r>
    <phoneticPr fontId="2" type="noConversion"/>
  </si>
  <si>
    <r>
      <t xml:space="preserve">2. 교육시간별 </t>
    </r>
    <r>
      <rPr>
        <sz val="11"/>
        <color rgb="FFFF0000"/>
        <rFont val="맑은 고딕"/>
        <family val="3"/>
        <charset val="129"/>
        <scheme val="minor"/>
      </rPr>
      <t>자율</t>
    </r>
    <r>
      <rPr>
        <sz val="11"/>
        <color theme="1"/>
        <rFont val="맑은 고딕"/>
        <family val="2"/>
        <charset val="129"/>
        <scheme val="minor"/>
      </rPr>
      <t xml:space="preserve"> 실습지원비 Table(</t>
    </r>
    <r>
      <rPr>
        <b/>
        <sz val="11"/>
        <color rgb="FFFF0000"/>
        <rFont val="맑은 고딕"/>
        <family val="3"/>
        <charset val="129"/>
        <scheme val="minor"/>
      </rPr>
      <t>7H 기준</t>
    </r>
    <r>
      <rPr>
        <sz val="11"/>
        <color theme="1"/>
        <rFont val="맑은 고딕"/>
        <family val="2"/>
        <charset val="129"/>
        <scheme val="minor"/>
      </rPr>
      <t>)</t>
    </r>
    <phoneticPr fontId="2" type="noConversion"/>
  </si>
  <si>
    <r>
      <t xml:space="preserve">2. 교육시간별 </t>
    </r>
    <r>
      <rPr>
        <sz val="11"/>
        <color rgb="FFFF0000"/>
        <rFont val="맑은 고딕"/>
        <family val="3"/>
        <charset val="129"/>
        <scheme val="minor"/>
      </rPr>
      <t>자율</t>
    </r>
    <r>
      <rPr>
        <sz val="11"/>
        <color theme="1"/>
        <rFont val="맑은 고딕"/>
        <family val="2"/>
        <charset val="129"/>
        <scheme val="minor"/>
      </rPr>
      <t xml:space="preserve"> 실습지원비 Table(</t>
    </r>
    <r>
      <rPr>
        <b/>
        <sz val="11"/>
        <color rgb="FFFF0000"/>
        <rFont val="맑은 고딕"/>
        <family val="3"/>
        <charset val="129"/>
        <scheme val="minor"/>
      </rPr>
      <t>6H 기준</t>
    </r>
    <r>
      <rPr>
        <sz val="11"/>
        <color theme="1"/>
        <rFont val="맑은 고딕"/>
        <family val="2"/>
        <charset val="129"/>
        <scheme val="minor"/>
      </rPr>
      <t>)</t>
    </r>
    <phoneticPr fontId="2" type="noConversion"/>
  </si>
  <si>
    <r>
      <t xml:space="preserve">1. 실습기간별 </t>
    </r>
    <r>
      <rPr>
        <sz val="11"/>
        <color rgb="FFFF0000"/>
        <rFont val="맑은 고딕"/>
        <family val="3"/>
        <charset val="129"/>
        <scheme val="minor"/>
      </rPr>
      <t>표준</t>
    </r>
    <r>
      <rPr>
        <sz val="11"/>
        <color theme="1"/>
        <rFont val="맑은 고딕"/>
        <family val="2"/>
        <charset val="129"/>
        <scheme val="minor"/>
      </rPr>
      <t xml:space="preserve"> 실습지원비 Table(</t>
    </r>
    <r>
      <rPr>
        <b/>
        <sz val="11"/>
        <color rgb="FFFF0000"/>
        <rFont val="맑은 고딕"/>
        <family val="3"/>
        <charset val="129"/>
        <scheme val="minor"/>
      </rPr>
      <t>7H 기준</t>
    </r>
    <r>
      <rPr>
        <sz val="11"/>
        <color theme="1"/>
        <rFont val="맑은 고딕"/>
        <family val="2"/>
        <charset val="129"/>
        <scheme val="minor"/>
      </rPr>
      <t>)</t>
    </r>
    <phoneticPr fontId="2" type="noConversion"/>
  </si>
  <si>
    <r>
      <t xml:space="preserve">1. 실습기간별 </t>
    </r>
    <r>
      <rPr>
        <sz val="11"/>
        <color rgb="FFFF0000"/>
        <rFont val="맑은 고딕"/>
        <family val="3"/>
        <charset val="129"/>
        <scheme val="minor"/>
      </rPr>
      <t>표준</t>
    </r>
    <r>
      <rPr>
        <sz val="11"/>
        <color theme="1"/>
        <rFont val="맑은 고딕"/>
        <family val="2"/>
        <charset val="129"/>
        <scheme val="minor"/>
      </rPr>
      <t xml:space="preserve"> 실습지원비 Table(</t>
    </r>
    <r>
      <rPr>
        <b/>
        <sz val="11"/>
        <color rgb="FFFF0000"/>
        <rFont val="맑은 고딕"/>
        <family val="3"/>
        <charset val="129"/>
        <scheme val="minor"/>
      </rPr>
      <t>6H 기준</t>
    </r>
    <r>
      <rPr>
        <sz val="11"/>
        <color theme="1"/>
        <rFont val="맑은 고딕"/>
        <family val="2"/>
        <charset val="129"/>
        <scheme val="minor"/>
      </rPr>
      <t>)</t>
    </r>
    <phoneticPr fontId="2" type="noConversion"/>
  </si>
  <si>
    <r>
      <t>9,620*</t>
    </r>
    <r>
      <rPr>
        <b/>
        <sz val="11"/>
        <color rgb="FFFF0000"/>
        <rFont val="맑은 고딕"/>
        <family val="3"/>
        <charset val="129"/>
        <scheme val="minor"/>
      </rPr>
      <t>209H</t>
    </r>
    <r>
      <rPr>
        <sz val="11"/>
        <color theme="1"/>
        <rFont val="맑은 고딕"/>
        <family val="2"/>
        <charset val="129"/>
        <scheme val="minor"/>
      </rPr>
      <t>*직무실습</t>
    </r>
    <phoneticPr fontId="2" type="noConversion"/>
  </si>
  <si>
    <r>
      <t>9,620*</t>
    </r>
    <r>
      <rPr>
        <b/>
        <sz val="11"/>
        <color rgb="FFFF0000"/>
        <rFont val="맑은 고딕"/>
        <family val="3"/>
        <charset val="129"/>
        <scheme val="minor"/>
      </rPr>
      <t>183H</t>
    </r>
    <r>
      <rPr>
        <sz val="11"/>
        <color theme="1"/>
        <rFont val="맑은 고딕"/>
        <family val="2"/>
        <charset val="129"/>
        <scheme val="minor"/>
      </rPr>
      <t>*직무실습</t>
    </r>
    <phoneticPr fontId="2" type="noConversion"/>
  </si>
  <si>
    <r>
      <t>9,620*</t>
    </r>
    <r>
      <rPr>
        <b/>
        <sz val="11"/>
        <color rgb="FFFF0000"/>
        <rFont val="맑은 고딕"/>
        <family val="3"/>
        <charset val="129"/>
        <scheme val="minor"/>
      </rPr>
      <t>157H</t>
    </r>
    <r>
      <rPr>
        <sz val="11"/>
        <color theme="1"/>
        <rFont val="맑은 고딕"/>
        <family val="2"/>
        <charset val="129"/>
        <scheme val="minor"/>
      </rPr>
      <t>*직무실습</t>
    </r>
    <phoneticPr fontId="2" type="noConversion"/>
  </si>
  <si>
    <t>2023년도</t>
    <phoneticPr fontId="2" type="noConversion"/>
  </si>
  <si>
    <t>2021년도</t>
    <phoneticPr fontId="2" type="noConversion"/>
  </si>
  <si>
    <t>기업지원금</t>
    <phoneticPr fontId="2" type="noConversion"/>
  </si>
  <si>
    <t>지급기준금액</t>
    <phoneticPr fontId="2" type="noConversion"/>
  </si>
  <si>
    <t>기업지원금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</si>
</sst>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#,##0_ ;[Red]\-#,##0\ "/>
    <numFmt numFmtId="177" formatCode="#,##0_);[Red]\(#,##0\)"/>
    <numFmt numFmtId="178" formatCode="#,##0_ 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43" fontId="0" fillId="0" borderId="2" xfId="0" applyNumberFormat="1" applyBorder="1">
      <alignment vertical="center"/>
    </xf>
    <xf numFmtId="0" fontId="0" fillId="0" borderId="2" xfId="0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176" fontId="0" fillId="2" borderId="2" xfId="0" applyNumberForma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horizontal="right" vertical="center"/>
    </xf>
    <xf numFmtId="176" fontId="0" fillId="2" borderId="1" xfId="0" applyNumberFormat="1" applyFill="1" applyBorder="1" applyAlignment="1">
      <alignment horizontal="right" vertical="center"/>
    </xf>
    <xf numFmtId="177" fontId="0" fillId="0" borderId="2" xfId="0" applyNumberFormat="1" applyFill="1" applyBorder="1" applyAlignment="1">
      <alignment horizontal="center" vertical="center"/>
    </xf>
    <xf numFmtId="178" fontId="0" fillId="0" borderId="2" xfId="0" applyNumberFormat="1" applyBorder="1">
      <alignment vertical="center"/>
    </xf>
    <xf numFmtId="0" fontId="3" fillId="0" borderId="2" xfId="0" applyFont="1" applyBorder="1" applyAlignment="1">
      <alignment horizontal="center" vertical="center"/>
    </xf>
    <xf numFmtId="178" fontId="0" fillId="0" borderId="2" xfId="0" applyNumberFormat="1" applyBorder="1" applyAlignment="1">
      <alignment horizontal="right" vertical="center"/>
    </xf>
    <xf numFmtId="176" fontId="0" fillId="0" borderId="2" xfId="0" applyNumberForma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176" fontId="0" fillId="2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8" fontId="0" fillId="2" borderId="2" xfId="0" applyNumberFormat="1" applyFill="1" applyBorder="1">
      <alignment vertical="center"/>
    </xf>
    <xf numFmtId="176" fontId="4" fillId="2" borderId="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78" fontId="0" fillId="2" borderId="2" xfId="0" applyNumberFormat="1" applyFill="1" applyBorder="1" applyAlignment="1">
      <alignment horizontal="right" vertical="center"/>
    </xf>
    <xf numFmtId="176" fontId="3" fillId="2" borderId="1" xfId="0" applyNumberFormat="1" applyFont="1" applyFill="1" applyBorder="1" applyAlignment="1">
      <alignment horizontal="right" vertical="center"/>
    </xf>
    <xf numFmtId="0" fontId="0" fillId="3" borderId="0" xfId="0" applyFill="1" applyAlignment="1">
      <alignment horizontal="center" vertical="center"/>
    </xf>
    <xf numFmtId="178" fontId="0" fillId="2" borderId="1" xfId="0" applyNumberFormat="1" applyFill="1" applyBorder="1">
      <alignment vertical="center"/>
    </xf>
    <xf numFmtId="178" fontId="0" fillId="2" borderId="4" xfId="0" applyNumberFormat="1" applyFill="1" applyBorder="1">
      <alignment vertical="center"/>
    </xf>
    <xf numFmtId="178" fontId="0" fillId="2" borderId="3" xfId="0" applyNumberFormat="1" applyFill="1" applyBorder="1">
      <alignment vertical="center"/>
    </xf>
    <xf numFmtId="178" fontId="0" fillId="0" borderId="5" xfId="0" applyNumberFormat="1" applyBorder="1">
      <alignment vertical="center"/>
    </xf>
    <xf numFmtId="178" fontId="0" fillId="2" borderId="12" xfId="0" applyNumberFormat="1" applyFill="1" applyBorder="1">
      <alignment vertical="center"/>
    </xf>
    <xf numFmtId="178" fontId="3" fillId="2" borderId="12" xfId="0" applyNumberFormat="1" applyFont="1" applyFill="1" applyBorder="1">
      <alignment vertical="center"/>
    </xf>
    <xf numFmtId="176" fontId="4" fillId="2" borderId="3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43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right" vertical="center"/>
    </xf>
    <xf numFmtId="178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0"/>
  <sheetViews>
    <sheetView tabSelected="1" zoomScale="90" zoomScaleNormal="90" workbookViewId="0">
      <selection activeCell="E2" sqref="E2"/>
    </sheetView>
  </sheetViews>
  <sheetFormatPr defaultRowHeight="21" customHeight="1" x14ac:dyDescent="0.3"/>
  <cols>
    <col min="1" max="1" width="3.625" customWidth="1"/>
    <col min="2" max="2" width="10.625" customWidth="1"/>
    <col min="3" max="4" width="5.625" customWidth="1"/>
    <col min="5" max="7" width="20.625" customWidth="1"/>
    <col min="8" max="8" width="3.625" customWidth="1"/>
    <col min="9" max="9" width="10.625" customWidth="1"/>
    <col min="10" max="11" width="5.625" customWidth="1"/>
    <col min="12" max="14" width="20.625" customWidth="1"/>
    <col min="15" max="15" width="3.625" customWidth="1"/>
    <col min="16" max="16" width="10.625" customWidth="1"/>
    <col min="17" max="18" width="5.625" customWidth="1"/>
    <col min="19" max="21" width="20.625" customWidth="1"/>
  </cols>
  <sheetData>
    <row r="1" spans="2:21" ht="21" customHeight="1" x14ac:dyDescent="0.3">
      <c r="B1" s="52" t="s">
        <v>27</v>
      </c>
      <c r="C1" s="52"/>
      <c r="D1" s="52"/>
      <c r="I1" s="52" t="s">
        <v>27</v>
      </c>
      <c r="J1" s="52"/>
      <c r="K1" s="52"/>
      <c r="P1" s="52" t="s">
        <v>27</v>
      </c>
      <c r="Q1" s="52"/>
      <c r="R1" s="52"/>
    </row>
    <row r="2" spans="2:21" ht="21" customHeight="1" x14ac:dyDescent="0.3">
      <c r="B2" s="11" t="s">
        <v>53</v>
      </c>
      <c r="C2" s="35">
        <v>9620</v>
      </c>
      <c r="D2" s="36"/>
      <c r="E2" s="18" t="s">
        <v>12</v>
      </c>
      <c r="F2" s="15"/>
      <c r="G2" s="15"/>
      <c r="I2" s="11" t="s">
        <v>53</v>
      </c>
      <c r="J2" s="35">
        <v>9620</v>
      </c>
      <c r="K2" s="36"/>
      <c r="L2" s="15"/>
      <c r="M2" s="18" t="s">
        <v>8</v>
      </c>
      <c r="N2" s="15"/>
      <c r="P2" s="11" t="s">
        <v>53</v>
      </c>
      <c r="Q2" s="35">
        <v>9620</v>
      </c>
      <c r="R2" s="36"/>
      <c r="S2" s="15"/>
      <c r="T2" s="15"/>
      <c r="U2" s="18" t="s">
        <v>9</v>
      </c>
    </row>
    <row r="3" spans="2:21" ht="21" customHeight="1" x14ac:dyDescent="0.3">
      <c r="B3" s="43" t="s">
        <v>6</v>
      </c>
      <c r="C3" s="44"/>
      <c r="D3" s="45"/>
      <c r="E3" s="8">
        <v>209</v>
      </c>
      <c r="F3" s="5"/>
      <c r="G3" s="5"/>
      <c r="I3" s="43" t="s">
        <v>6</v>
      </c>
      <c r="J3" s="44"/>
      <c r="K3" s="45"/>
      <c r="L3" s="5"/>
      <c r="M3" s="8">
        <v>183</v>
      </c>
      <c r="N3" s="5"/>
      <c r="P3" s="43" t="s">
        <v>6</v>
      </c>
      <c r="Q3" s="44"/>
      <c r="R3" s="45"/>
      <c r="S3" s="5"/>
      <c r="T3" s="5"/>
      <c r="U3" s="8">
        <v>157</v>
      </c>
    </row>
    <row r="4" spans="2:21" ht="21" customHeight="1" x14ac:dyDescent="0.3">
      <c r="B4" s="43" t="s">
        <v>7</v>
      </c>
      <c r="C4" s="44"/>
      <c r="D4" s="45"/>
      <c r="E4" s="9">
        <f>ROUNDUP($C$2*E3, -1)</f>
        <v>2010580</v>
      </c>
      <c r="F4" s="4"/>
      <c r="G4" s="4"/>
      <c r="I4" s="43" t="s">
        <v>7</v>
      </c>
      <c r="J4" s="44"/>
      <c r="K4" s="45"/>
      <c r="L4" s="4"/>
      <c r="M4" s="9">
        <f>ROUNDUP($J$2*M3, -1)</f>
        <v>1760460</v>
      </c>
      <c r="N4" s="4"/>
      <c r="P4" s="43" t="s">
        <v>7</v>
      </c>
      <c r="Q4" s="44"/>
      <c r="R4" s="45"/>
      <c r="S4" s="4"/>
      <c r="T4" s="4"/>
      <c r="U4" s="9">
        <f>ROUNDUP($Q$2*U3, -1)</f>
        <v>1510340</v>
      </c>
    </row>
    <row r="5" spans="2:21" ht="21" customHeight="1" x14ac:dyDescent="0.3">
      <c r="B5" s="46">
        <v>0.75</v>
      </c>
      <c r="C5" s="47"/>
      <c r="D5" s="48"/>
      <c r="E5" s="8">
        <f>E4*75%</f>
        <v>1507935</v>
      </c>
      <c r="F5" s="5"/>
      <c r="G5" s="5"/>
      <c r="I5" s="46">
        <v>0.75</v>
      </c>
      <c r="J5" s="47"/>
      <c r="K5" s="48"/>
      <c r="L5" s="5"/>
      <c r="M5" s="8">
        <f>M4*75%</f>
        <v>1320345</v>
      </c>
      <c r="N5" s="5"/>
      <c r="P5" s="46">
        <v>0.75</v>
      </c>
      <c r="Q5" s="47"/>
      <c r="R5" s="48"/>
      <c r="S5" s="5"/>
      <c r="T5" s="5"/>
      <c r="U5" s="8">
        <f>U4*75%</f>
        <v>1132755</v>
      </c>
    </row>
    <row r="6" spans="2:21" ht="21" customHeight="1" x14ac:dyDescent="0.3">
      <c r="B6" s="46">
        <v>0.25</v>
      </c>
      <c r="C6" s="47"/>
      <c r="D6" s="48"/>
      <c r="E6" s="27">
        <f>E4*25%</f>
        <v>502645</v>
      </c>
      <c r="F6" s="7" t="s">
        <v>55</v>
      </c>
      <c r="G6" s="7"/>
      <c r="I6" s="46">
        <v>0.25</v>
      </c>
      <c r="J6" s="47"/>
      <c r="K6" s="48"/>
      <c r="L6" s="7"/>
      <c r="M6" s="10">
        <f>M4*25%</f>
        <v>440115</v>
      </c>
      <c r="N6" s="7"/>
      <c r="P6" s="46">
        <v>0.25</v>
      </c>
      <c r="Q6" s="47"/>
      <c r="R6" s="48"/>
      <c r="S6" s="7"/>
      <c r="T6" s="7"/>
      <c r="U6" s="10">
        <f>U4*25%</f>
        <v>377585</v>
      </c>
    </row>
    <row r="7" spans="2:21" ht="21" customHeight="1" x14ac:dyDescent="0.3">
      <c r="B7" s="43" t="s">
        <v>10</v>
      </c>
      <c r="C7" s="44"/>
      <c r="D7" s="45"/>
      <c r="E7" s="24">
        <f>ROUNDUP(E3*12/365*7*$C$2, -1)</f>
        <v>462710</v>
      </c>
      <c r="F7" s="4"/>
      <c r="G7" s="4"/>
      <c r="I7" s="43" t="s">
        <v>10</v>
      </c>
      <c r="J7" s="44"/>
      <c r="K7" s="45"/>
      <c r="L7" s="4"/>
      <c r="M7" s="24">
        <f>ROUNDUP(M3*12/365*7*$J$2, -1)</f>
        <v>405150</v>
      </c>
      <c r="N7" s="4"/>
      <c r="P7" s="43" t="s">
        <v>10</v>
      </c>
      <c r="Q7" s="44"/>
      <c r="R7" s="45"/>
      <c r="S7" s="4"/>
      <c r="T7" s="4"/>
      <c r="U7" s="24">
        <f>ROUNDUP(U3*12/365*7*$Q$2, -1)</f>
        <v>347590</v>
      </c>
    </row>
    <row r="9" spans="2:21" ht="21" customHeight="1" x14ac:dyDescent="0.3">
      <c r="B9" t="s">
        <v>44</v>
      </c>
      <c r="F9" s="17"/>
      <c r="G9" s="25" t="s">
        <v>39</v>
      </c>
      <c r="I9" t="s">
        <v>48</v>
      </c>
      <c r="M9" s="17"/>
      <c r="N9" s="25" t="s">
        <v>39</v>
      </c>
      <c r="P9" t="s">
        <v>49</v>
      </c>
      <c r="T9" s="17"/>
      <c r="U9" s="25" t="s">
        <v>39</v>
      </c>
    </row>
    <row r="10" spans="2:21" ht="21" customHeight="1" x14ac:dyDescent="0.3">
      <c r="B10" s="38" t="s">
        <v>13</v>
      </c>
      <c r="C10" s="39" t="s">
        <v>22</v>
      </c>
      <c r="D10" s="40"/>
      <c r="E10" s="22" t="s">
        <v>41</v>
      </c>
      <c r="F10" s="22" t="s">
        <v>40</v>
      </c>
      <c r="G10" s="1" t="s">
        <v>42</v>
      </c>
      <c r="I10" s="38" t="s">
        <v>13</v>
      </c>
      <c r="J10" s="39" t="s">
        <v>22</v>
      </c>
      <c r="K10" s="40"/>
      <c r="L10" s="22" t="s">
        <v>41</v>
      </c>
      <c r="M10" s="22" t="s">
        <v>40</v>
      </c>
      <c r="N10" s="19" t="s">
        <v>42</v>
      </c>
      <c r="P10" s="38" t="s">
        <v>13</v>
      </c>
      <c r="Q10" s="39" t="s">
        <v>22</v>
      </c>
      <c r="R10" s="40"/>
      <c r="S10" s="22" t="s">
        <v>41</v>
      </c>
      <c r="T10" s="22" t="s">
        <v>40</v>
      </c>
      <c r="U10" s="19" t="s">
        <v>42</v>
      </c>
    </row>
    <row r="11" spans="2:21" ht="21" customHeight="1" x14ac:dyDescent="0.3">
      <c r="B11" s="38"/>
      <c r="C11" s="41"/>
      <c r="D11" s="42"/>
      <c r="E11" s="22" t="s">
        <v>15</v>
      </c>
      <c r="F11" s="22" t="s">
        <v>19</v>
      </c>
      <c r="G11" s="1" t="s">
        <v>21</v>
      </c>
      <c r="I11" s="38"/>
      <c r="J11" s="41"/>
      <c r="K11" s="42"/>
      <c r="L11" s="22" t="s">
        <v>15</v>
      </c>
      <c r="M11" s="22" t="s">
        <v>19</v>
      </c>
      <c r="N11" s="1" t="s">
        <v>21</v>
      </c>
      <c r="P11" s="38"/>
      <c r="Q11" s="41"/>
      <c r="R11" s="42"/>
      <c r="S11" s="22" t="s">
        <v>15</v>
      </c>
      <c r="T11" s="22" t="s">
        <v>19</v>
      </c>
      <c r="U11" s="1" t="s">
        <v>21</v>
      </c>
    </row>
    <row r="12" spans="2:21" ht="21" customHeight="1" x14ac:dyDescent="0.3">
      <c r="B12" s="37" t="s">
        <v>14</v>
      </c>
      <c r="C12" s="43">
        <v>5</v>
      </c>
      <c r="D12" s="45"/>
      <c r="E12" s="23">
        <f>$E$7*C12</f>
        <v>2313550</v>
      </c>
      <c r="F12" s="23">
        <f>ROUNDUP(E12*25%, -1)</f>
        <v>578390</v>
      </c>
      <c r="G12" s="12">
        <f>ROUNDUP(E12*75%, -1)</f>
        <v>1735170</v>
      </c>
      <c r="I12" s="37" t="s">
        <v>14</v>
      </c>
      <c r="J12" s="43">
        <v>5</v>
      </c>
      <c r="K12" s="45"/>
      <c r="L12" s="23">
        <f>$M$7*J12</f>
        <v>2025750</v>
      </c>
      <c r="M12" s="23">
        <f>ROUNDUP(L12*25%, -1)</f>
        <v>506440</v>
      </c>
      <c r="N12" s="12">
        <f>ROUNDUP(L12*75%, -1)</f>
        <v>1519320</v>
      </c>
      <c r="P12" s="37" t="s">
        <v>14</v>
      </c>
      <c r="Q12" s="43">
        <v>5</v>
      </c>
      <c r="R12" s="45"/>
      <c r="S12" s="23">
        <f>$U$7*Q12</f>
        <v>1737950</v>
      </c>
      <c r="T12" s="23">
        <f>ROUNDUP(S12*25%, -1)</f>
        <v>434490</v>
      </c>
      <c r="U12" s="12">
        <f>ROUNDUP(S12*75%, -1)</f>
        <v>1303470</v>
      </c>
    </row>
    <row r="13" spans="2:21" ht="21" customHeight="1" x14ac:dyDescent="0.3">
      <c r="B13" s="38"/>
      <c r="C13" s="43">
        <v>6</v>
      </c>
      <c r="D13" s="45"/>
      <c r="E13" s="23">
        <f t="shared" ref="E13:E20" si="0">$E$7*C13</f>
        <v>2776260</v>
      </c>
      <c r="F13" s="23">
        <f t="shared" ref="F13:F19" si="1">ROUNDUP(E13*25%, -1)</f>
        <v>694070</v>
      </c>
      <c r="G13" s="12">
        <f t="shared" ref="G13:G19" si="2">ROUNDUP(E13*75%, -1)</f>
        <v>2082200</v>
      </c>
      <c r="I13" s="38"/>
      <c r="J13" s="43">
        <v>6</v>
      </c>
      <c r="K13" s="45"/>
      <c r="L13" s="23">
        <f t="shared" ref="L13:L20" si="3">$M$7*J13</f>
        <v>2430900</v>
      </c>
      <c r="M13" s="23">
        <f t="shared" ref="M13:M19" si="4">ROUNDUP(L13*25%, -1)</f>
        <v>607730</v>
      </c>
      <c r="N13" s="12">
        <f t="shared" ref="N13:N19" si="5">ROUNDUP(L13*75%, -1)</f>
        <v>1823180</v>
      </c>
      <c r="P13" s="38"/>
      <c r="Q13" s="43">
        <v>6</v>
      </c>
      <c r="R13" s="45"/>
      <c r="S13" s="23">
        <f>$U$7*Q13</f>
        <v>2085540</v>
      </c>
      <c r="T13" s="23">
        <f t="shared" ref="T13:T19" si="6">ROUNDUP(S13*25%, -1)</f>
        <v>521390</v>
      </c>
      <c r="U13" s="12">
        <f>ROUNDUP(S13*75%, -1)</f>
        <v>1564160</v>
      </c>
    </row>
    <row r="14" spans="2:21" ht="21" customHeight="1" thickBot="1" x14ac:dyDescent="0.35">
      <c r="B14" s="38"/>
      <c r="C14" s="43">
        <v>7</v>
      </c>
      <c r="D14" s="45"/>
      <c r="E14" s="23">
        <f t="shared" si="0"/>
        <v>3238970</v>
      </c>
      <c r="F14" s="29">
        <f t="shared" si="1"/>
        <v>809750</v>
      </c>
      <c r="G14" s="12">
        <f t="shared" si="2"/>
        <v>2429230</v>
      </c>
      <c r="I14" s="38"/>
      <c r="J14" s="43">
        <v>7</v>
      </c>
      <c r="K14" s="45"/>
      <c r="L14" s="23">
        <f t="shared" si="3"/>
        <v>2836050</v>
      </c>
      <c r="M14" s="23">
        <f t="shared" si="4"/>
        <v>709020</v>
      </c>
      <c r="N14" s="12">
        <f t="shared" si="5"/>
        <v>2127040</v>
      </c>
      <c r="P14" s="38"/>
      <c r="Q14" s="43">
        <v>7</v>
      </c>
      <c r="R14" s="45"/>
      <c r="S14" s="23">
        <f t="shared" ref="S14:S20" si="7">$U$7*Q14</f>
        <v>2433130</v>
      </c>
      <c r="T14" s="23">
        <f>ROUNDUP(S14*25%, -1)</f>
        <v>608290</v>
      </c>
      <c r="U14" s="12">
        <f>ROUNDUP(S14*75%, -1)</f>
        <v>1824850</v>
      </c>
    </row>
    <row r="15" spans="2:21" ht="21" customHeight="1" thickTop="1" thickBot="1" x14ac:dyDescent="0.35">
      <c r="B15" s="38"/>
      <c r="C15" s="43">
        <v>8</v>
      </c>
      <c r="D15" s="45"/>
      <c r="E15" s="31">
        <f t="shared" si="0"/>
        <v>3701680</v>
      </c>
      <c r="F15" s="33">
        <f t="shared" si="1"/>
        <v>925420</v>
      </c>
      <c r="G15" s="32">
        <f>ROUNDUP(E15*75%, -1)</f>
        <v>2776260</v>
      </c>
      <c r="I15" s="38"/>
      <c r="J15" s="43">
        <v>8</v>
      </c>
      <c r="K15" s="45"/>
      <c r="L15" s="23">
        <f t="shared" si="3"/>
        <v>3241200</v>
      </c>
      <c r="M15" s="23">
        <f t="shared" si="4"/>
        <v>810300</v>
      </c>
      <c r="N15" s="12">
        <f t="shared" si="5"/>
        <v>2430900</v>
      </c>
      <c r="P15" s="38"/>
      <c r="Q15" s="43">
        <v>8</v>
      </c>
      <c r="R15" s="45"/>
      <c r="S15" s="23">
        <f t="shared" si="7"/>
        <v>2780720</v>
      </c>
      <c r="T15" s="23">
        <f t="shared" si="6"/>
        <v>695180</v>
      </c>
      <c r="U15" s="12">
        <f t="shared" ref="U15:U19" si="8">ROUNDUP(S15*75%, -1)</f>
        <v>2085540</v>
      </c>
    </row>
    <row r="16" spans="2:21" ht="21" customHeight="1" thickTop="1" x14ac:dyDescent="0.3">
      <c r="B16" s="38"/>
      <c r="C16" s="43">
        <v>9</v>
      </c>
      <c r="D16" s="45"/>
      <c r="E16" s="23">
        <f t="shared" si="0"/>
        <v>4164390</v>
      </c>
      <c r="F16" s="30">
        <f t="shared" si="1"/>
        <v>1041100</v>
      </c>
      <c r="G16" s="12">
        <f t="shared" si="2"/>
        <v>3123300</v>
      </c>
      <c r="I16" s="38"/>
      <c r="J16" s="43">
        <v>9</v>
      </c>
      <c r="K16" s="45"/>
      <c r="L16" s="23">
        <f t="shared" si="3"/>
        <v>3646350</v>
      </c>
      <c r="M16" s="23">
        <f t="shared" si="4"/>
        <v>911590</v>
      </c>
      <c r="N16" s="12">
        <f t="shared" si="5"/>
        <v>2734770</v>
      </c>
      <c r="P16" s="38"/>
      <c r="Q16" s="43">
        <v>9</v>
      </c>
      <c r="R16" s="45"/>
      <c r="S16" s="23">
        <f t="shared" si="7"/>
        <v>3128310</v>
      </c>
      <c r="T16" s="23">
        <f t="shared" si="6"/>
        <v>782080</v>
      </c>
      <c r="U16" s="12">
        <f t="shared" si="8"/>
        <v>2346240</v>
      </c>
    </row>
    <row r="17" spans="2:21" ht="21" customHeight="1" x14ac:dyDescent="0.3">
      <c r="B17" s="38"/>
      <c r="C17" s="43">
        <v>10</v>
      </c>
      <c r="D17" s="45"/>
      <c r="E17" s="23">
        <f t="shared" si="0"/>
        <v>4627100</v>
      </c>
      <c r="F17" s="23">
        <f t="shared" si="1"/>
        <v>1156780</v>
      </c>
      <c r="G17" s="12">
        <f t="shared" si="2"/>
        <v>3470330</v>
      </c>
      <c r="I17" s="38"/>
      <c r="J17" s="43">
        <v>10</v>
      </c>
      <c r="K17" s="45"/>
      <c r="L17" s="23">
        <f t="shared" si="3"/>
        <v>4051500</v>
      </c>
      <c r="M17" s="23">
        <f t="shared" si="4"/>
        <v>1012880</v>
      </c>
      <c r="N17" s="12">
        <f t="shared" si="5"/>
        <v>3038630</v>
      </c>
      <c r="P17" s="38"/>
      <c r="Q17" s="43">
        <v>10</v>
      </c>
      <c r="R17" s="45"/>
      <c r="S17" s="23">
        <f t="shared" si="7"/>
        <v>3475900</v>
      </c>
      <c r="T17" s="23">
        <f t="shared" si="6"/>
        <v>868980</v>
      </c>
      <c r="U17" s="12">
        <f>ROUNDUP(S17*75%, -1)</f>
        <v>2606930</v>
      </c>
    </row>
    <row r="18" spans="2:21" ht="21" customHeight="1" x14ac:dyDescent="0.3">
      <c r="B18" s="37" t="s">
        <v>17</v>
      </c>
      <c r="C18" s="43">
        <v>14</v>
      </c>
      <c r="D18" s="45"/>
      <c r="E18" s="23">
        <f t="shared" si="0"/>
        <v>6477940</v>
      </c>
      <c r="F18" s="23">
        <f t="shared" si="1"/>
        <v>1619490</v>
      </c>
      <c r="G18" s="12">
        <f t="shared" si="2"/>
        <v>4858460</v>
      </c>
      <c r="I18" s="37" t="s">
        <v>17</v>
      </c>
      <c r="J18" s="43">
        <v>14</v>
      </c>
      <c r="K18" s="45"/>
      <c r="L18" s="23">
        <f t="shared" si="3"/>
        <v>5672100</v>
      </c>
      <c r="M18" s="23">
        <f t="shared" si="4"/>
        <v>1418030</v>
      </c>
      <c r="N18" s="12">
        <f t="shared" si="5"/>
        <v>4254080</v>
      </c>
      <c r="P18" s="37" t="s">
        <v>17</v>
      </c>
      <c r="Q18" s="43">
        <v>14</v>
      </c>
      <c r="R18" s="45"/>
      <c r="S18" s="23">
        <f t="shared" si="7"/>
        <v>4866260</v>
      </c>
      <c r="T18" s="23">
        <f t="shared" si="6"/>
        <v>1216570</v>
      </c>
      <c r="U18" s="12">
        <f t="shared" si="8"/>
        <v>3649700</v>
      </c>
    </row>
    <row r="19" spans="2:21" ht="21" customHeight="1" thickBot="1" x14ac:dyDescent="0.35">
      <c r="B19" s="38"/>
      <c r="C19" s="43">
        <v>15</v>
      </c>
      <c r="D19" s="45"/>
      <c r="E19" s="23">
        <f t="shared" si="0"/>
        <v>6940650</v>
      </c>
      <c r="F19" s="29">
        <f t="shared" si="1"/>
        <v>1735170</v>
      </c>
      <c r="G19" s="12">
        <f t="shared" si="2"/>
        <v>5205490</v>
      </c>
      <c r="I19" s="38"/>
      <c r="J19" s="43">
        <v>15</v>
      </c>
      <c r="K19" s="45"/>
      <c r="L19" s="23">
        <f t="shared" si="3"/>
        <v>6077250</v>
      </c>
      <c r="M19" s="23">
        <f t="shared" si="4"/>
        <v>1519320</v>
      </c>
      <c r="N19" s="12">
        <f t="shared" si="5"/>
        <v>4557940</v>
      </c>
      <c r="P19" s="38"/>
      <c r="Q19" s="43">
        <v>15</v>
      </c>
      <c r="R19" s="45"/>
      <c r="S19" s="23">
        <f t="shared" si="7"/>
        <v>5213850</v>
      </c>
      <c r="T19" s="23">
        <f t="shared" si="6"/>
        <v>1303470</v>
      </c>
      <c r="U19" s="12">
        <f t="shared" si="8"/>
        <v>3910390</v>
      </c>
    </row>
    <row r="20" spans="2:21" ht="21" customHeight="1" thickTop="1" thickBot="1" x14ac:dyDescent="0.35">
      <c r="B20" s="38"/>
      <c r="C20" s="43">
        <v>16</v>
      </c>
      <c r="D20" s="45"/>
      <c r="E20" s="31">
        <f t="shared" si="0"/>
        <v>7403360</v>
      </c>
      <c r="F20" s="34">
        <f>ROUNDUP(E20*25%, -1)</f>
        <v>1850840</v>
      </c>
      <c r="G20" s="32">
        <f>ROUNDUP(E20*75%, -1)</f>
        <v>5552520</v>
      </c>
      <c r="I20" s="38"/>
      <c r="J20" s="43">
        <v>16</v>
      </c>
      <c r="K20" s="45"/>
      <c r="L20" s="23">
        <f t="shared" si="3"/>
        <v>6482400</v>
      </c>
      <c r="M20" s="23">
        <f>ROUNDUP(L20*25%, -1)</f>
        <v>1620600</v>
      </c>
      <c r="N20" s="12">
        <f>ROUNDUP(L20*75%, -1)</f>
        <v>4861800</v>
      </c>
      <c r="P20" s="38"/>
      <c r="Q20" s="43">
        <v>16</v>
      </c>
      <c r="R20" s="45"/>
      <c r="S20" s="23">
        <f t="shared" si="7"/>
        <v>5561440</v>
      </c>
      <c r="T20" s="23">
        <f>ROUNDUP(S20*25%, -1)</f>
        <v>1390360</v>
      </c>
      <c r="U20" s="12">
        <f>ROUNDUP(S20*75%, -1)</f>
        <v>4171080</v>
      </c>
    </row>
    <row r="21" spans="2:21" ht="21" customHeight="1" thickTop="1" x14ac:dyDescent="0.3">
      <c r="E21" s="28" t="s">
        <v>56</v>
      </c>
      <c r="F21" s="28" t="s">
        <v>57</v>
      </c>
    </row>
    <row r="22" spans="2:21" ht="21" customHeight="1" x14ac:dyDescent="0.3">
      <c r="B22" t="s">
        <v>45</v>
      </c>
      <c r="F22" s="17"/>
      <c r="G22" s="25" t="s">
        <v>43</v>
      </c>
      <c r="I22" t="s">
        <v>46</v>
      </c>
      <c r="M22" s="17"/>
      <c r="N22" s="25" t="s">
        <v>43</v>
      </c>
      <c r="P22" t="s">
        <v>47</v>
      </c>
      <c r="T22" s="17"/>
      <c r="U22" s="25" t="s">
        <v>43</v>
      </c>
    </row>
    <row r="23" spans="2:21" ht="21" customHeight="1" x14ac:dyDescent="0.3">
      <c r="B23" s="49" t="s">
        <v>0</v>
      </c>
      <c r="C23" s="51" t="s">
        <v>25</v>
      </c>
      <c r="D23" s="51" t="s">
        <v>26</v>
      </c>
      <c r="E23" s="3" t="s">
        <v>1</v>
      </c>
      <c r="F23" s="3" t="s">
        <v>2</v>
      </c>
      <c r="G23" s="3" t="s">
        <v>3</v>
      </c>
      <c r="I23" s="49" t="s">
        <v>0</v>
      </c>
      <c r="J23" s="51" t="s">
        <v>25</v>
      </c>
      <c r="K23" s="51" t="s">
        <v>26</v>
      </c>
      <c r="L23" s="3" t="s">
        <v>1</v>
      </c>
      <c r="M23" s="3" t="s">
        <v>2</v>
      </c>
      <c r="N23" s="3" t="s">
        <v>3</v>
      </c>
      <c r="P23" s="49" t="s">
        <v>0</v>
      </c>
      <c r="Q23" s="51" t="s">
        <v>25</v>
      </c>
      <c r="R23" s="51" t="s">
        <v>26</v>
      </c>
      <c r="S23" s="3" t="s">
        <v>1</v>
      </c>
      <c r="T23" s="3" t="s">
        <v>2</v>
      </c>
      <c r="U23" s="3" t="s">
        <v>3</v>
      </c>
    </row>
    <row r="24" spans="2:21" ht="21" customHeight="1" x14ac:dyDescent="0.3">
      <c r="B24" s="50"/>
      <c r="C24" s="50"/>
      <c r="D24" s="50"/>
      <c r="E24" s="3" t="s">
        <v>4</v>
      </c>
      <c r="F24" s="1" t="s">
        <v>5</v>
      </c>
      <c r="G24" s="1" t="s">
        <v>50</v>
      </c>
      <c r="I24" s="50"/>
      <c r="J24" s="50"/>
      <c r="K24" s="50"/>
      <c r="L24" s="3" t="s">
        <v>4</v>
      </c>
      <c r="M24" s="1" t="s">
        <v>5</v>
      </c>
      <c r="N24" s="1" t="s">
        <v>51</v>
      </c>
      <c r="P24" s="50"/>
      <c r="Q24" s="50"/>
      <c r="R24" s="50"/>
      <c r="S24" s="3" t="s">
        <v>4</v>
      </c>
      <c r="T24" s="1" t="s">
        <v>5</v>
      </c>
      <c r="U24" s="1" t="s">
        <v>52</v>
      </c>
    </row>
    <row r="25" spans="2:21" ht="21" customHeight="1" x14ac:dyDescent="0.3">
      <c r="B25" s="37" t="s">
        <v>24</v>
      </c>
      <c r="C25" s="16">
        <v>8</v>
      </c>
      <c r="D25" s="13">
        <v>3</v>
      </c>
      <c r="E25" s="2">
        <v>0.63</v>
      </c>
      <c r="F25" s="6">
        <f>ROUNDUP($E$7*E25, -1)</f>
        <v>291510</v>
      </c>
      <c r="G25" s="14">
        <f>ROUNDUP($C$2*$E$3*E25, -1)</f>
        <v>1266670</v>
      </c>
      <c r="I25" s="37" t="s">
        <v>24</v>
      </c>
      <c r="J25" s="16">
        <v>7</v>
      </c>
      <c r="K25" s="13">
        <v>3</v>
      </c>
      <c r="L25" s="2">
        <v>0.57999999999999996</v>
      </c>
      <c r="M25" s="6">
        <f>ROUNDUP($M$7*L25, -1)</f>
        <v>234990</v>
      </c>
      <c r="N25" s="14">
        <f>ROUNDUP($J$2*$M$3*L25, -1)</f>
        <v>1021070</v>
      </c>
      <c r="P25" s="37" t="s">
        <v>24</v>
      </c>
      <c r="Q25" s="16">
        <v>6</v>
      </c>
      <c r="R25" s="13">
        <v>3</v>
      </c>
      <c r="S25" s="2">
        <v>0.5</v>
      </c>
      <c r="T25" s="6">
        <f>ROUNDUP($U$7*S25, -1)</f>
        <v>173800</v>
      </c>
      <c r="U25" s="14">
        <f>ROUNDUP($J$2*$M$3*S25, -1)</f>
        <v>880230</v>
      </c>
    </row>
    <row r="26" spans="2:21" ht="21" customHeight="1" x14ac:dyDescent="0.3">
      <c r="B26" s="38"/>
      <c r="C26" s="16">
        <v>8</v>
      </c>
      <c r="D26" s="13">
        <v>4</v>
      </c>
      <c r="E26" s="2">
        <v>0.5</v>
      </c>
      <c r="F26" s="8">
        <f t="shared" ref="F26:F30" si="9">ROUNDUP($E$7*E26, -1)</f>
        <v>231360</v>
      </c>
      <c r="G26" s="26">
        <f>ROUNDUP($C$2*$E$3*E26, -1)</f>
        <v>1005290</v>
      </c>
      <c r="I26" s="38"/>
      <c r="J26" s="16">
        <v>7</v>
      </c>
      <c r="K26" s="13">
        <v>4</v>
      </c>
      <c r="L26" s="2">
        <v>0.43</v>
      </c>
      <c r="M26" s="6">
        <f t="shared" ref="M26:M29" si="10">ROUNDUP($M$7*L26, -1)</f>
        <v>174220</v>
      </c>
      <c r="N26" s="14">
        <f t="shared" ref="N26:N29" si="11">ROUNDUP($J$2*$M$3*L26, -1)</f>
        <v>757000</v>
      </c>
      <c r="P26" s="38"/>
      <c r="Q26" s="16">
        <v>6</v>
      </c>
      <c r="R26" s="13">
        <v>4</v>
      </c>
      <c r="S26" s="2">
        <v>0.34</v>
      </c>
      <c r="T26" s="6">
        <f t="shared" ref="T26:T28" si="12">ROUNDUP($U$7*S26, -1)</f>
        <v>118190</v>
      </c>
      <c r="U26" s="14">
        <f t="shared" ref="U26:U27" si="13">ROUNDUP($J$2*$M$3*S26, -1)</f>
        <v>598560</v>
      </c>
    </row>
    <row r="27" spans="2:21" ht="21" customHeight="1" x14ac:dyDescent="0.3">
      <c r="B27" s="38"/>
      <c r="C27" s="16">
        <v>8</v>
      </c>
      <c r="D27" s="13">
        <v>5</v>
      </c>
      <c r="E27" s="2">
        <v>0.38</v>
      </c>
      <c r="F27" s="6">
        <f t="shared" si="9"/>
        <v>175830</v>
      </c>
      <c r="G27" s="14">
        <f t="shared" ref="G27:G30" si="14">ROUNDUP($C$2*$E$3*E27, -1)</f>
        <v>764030</v>
      </c>
      <c r="I27" s="38"/>
      <c r="J27" s="16">
        <v>7</v>
      </c>
      <c r="K27" s="13">
        <v>5</v>
      </c>
      <c r="L27" s="2">
        <v>0.28999999999999998</v>
      </c>
      <c r="M27" s="6">
        <f>ROUNDUP($M$7*L27, -1)</f>
        <v>117500</v>
      </c>
      <c r="N27" s="14">
        <f t="shared" si="11"/>
        <v>510540</v>
      </c>
      <c r="P27" s="38"/>
      <c r="Q27" s="16">
        <v>6</v>
      </c>
      <c r="R27" s="13">
        <v>5</v>
      </c>
      <c r="S27" s="2">
        <v>0.17</v>
      </c>
      <c r="T27" s="6">
        <f t="shared" si="12"/>
        <v>59100</v>
      </c>
      <c r="U27" s="14">
        <f t="shared" si="13"/>
        <v>299280</v>
      </c>
    </row>
    <row r="28" spans="2:21" ht="21" customHeight="1" x14ac:dyDescent="0.3">
      <c r="B28" s="38"/>
      <c r="C28" s="16">
        <v>8</v>
      </c>
      <c r="D28" s="13">
        <v>6</v>
      </c>
      <c r="E28" s="2">
        <v>0.25</v>
      </c>
      <c r="F28" s="6">
        <f t="shared" si="9"/>
        <v>115680</v>
      </c>
      <c r="G28" s="14">
        <f t="shared" si="14"/>
        <v>502650</v>
      </c>
      <c r="I28" s="38"/>
      <c r="J28" s="16">
        <v>7</v>
      </c>
      <c r="K28" s="13">
        <v>6</v>
      </c>
      <c r="L28" s="2">
        <v>0.15</v>
      </c>
      <c r="M28" s="6">
        <f t="shared" si="10"/>
        <v>60780</v>
      </c>
      <c r="N28" s="14">
        <f t="shared" si="11"/>
        <v>264070</v>
      </c>
      <c r="P28" s="38"/>
      <c r="Q28" s="16">
        <v>6</v>
      </c>
      <c r="R28" s="13">
        <v>6</v>
      </c>
      <c r="S28" s="2">
        <v>0</v>
      </c>
      <c r="T28" s="6">
        <f t="shared" si="12"/>
        <v>0</v>
      </c>
      <c r="U28" s="14">
        <f t="shared" ref="U28" si="15">ROUNDUP($J$2*$M$3*S28, -1)</f>
        <v>0</v>
      </c>
    </row>
    <row r="29" spans="2:21" ht="21" customHeight="1" x14ac:dyDescent="0.3">
      <c r="B29" s="38"/>
      <c r="C29" s="16">
        <v>8</v>
      </c>
      <c r="D29" s="13">
        <v>7</v>
      </c>
      <c r="E29" s="2">
        <v>0.13</v>
      </c>
      <c r="F29" s="6">
        <f t="shared" si="9"/>
        <v>60160</v>
      </c>
      <c r="G29" s="14">
        <f t="shared" si="14"/>
        <v>261380</v>
      </c>
      <c r="I29" s="38"/>
      <c r="J29" s="16">
        <v>7</v>
      </c>
      <c r="K29" s="13">
        <v>7</v>
      </c>
      <c r="L29" s="2">
        <v>0</v>
      </c>
      <c r="M29" s="6">
        <f t="shared" si="10"/>
        <v>0</v>
      </c>
      <c r="N29" s="14">
        <f t="shared" si="11"/>
        <v>0</v>
      </c>
      <c r="P29" s="38"/>
      <c r="Q29" s="16"/>
      <c r="R29" s="13"/>
      <c r="S29" s="2"/>
      <c r="T29" s="6"/>
      <c r="U29" s="14"/>
    </row>
    <row r="30" spans="2:21" ht="21" customHeight="1" x14ac:dyDescent="0.3">
      <c r="B30" s="38"/>
      <c r="C30" s="16">
        <v>8</v>
      </c>
      <c r="D30" s="13">
        <v>8</v>
      </c>
      <c r="E30" s="2">
        <v>0</v>
      </c>
      <c r="F30" s="6">
        <f t="shared" si="9"/>
        <v>0</v>
      </c>
      <c r="G30" s="14">
        <f t="shared" si="14"/>
        <v>0</v>
      </c>
      <c r="I30" s="38"/>
      <c r="J30" s="16"/>
      <c r="K30" s="13"/>
      <c r="L30" s="2"/>
      <c r="M30" s="6"/>
      <c r="N30" s="14"/>
      <c r="P30" s="38"/>
      <c r="Q30" s="16"/>
      <c r="R30" s="13"/>
      <c r="S30" s="2"/>
      <c r="T30" s="6"/>
      <c r="U30" s="14"/>
    </row>
  </sheetData>
  <mergeCells count="72">
    <mergeCell ref="P23:P24"/>
    <mergeCell ref="Q23:Q24"/>
    <mergeCell ref="R23:R24"/>
    <mergeCell ref="P25:P30"/>
    <mergeCell ref="Q15:R15"/>
    <mergeCell ref="Q16:R16"/>
    <mergeCell ref="Q17:R17"/>
    <mergeCell ref="P18:P20"/>
    <mergeCell ref="Q18:R18"/>
    <mergeCell ref="Q19:R19"/>
    <mergeCell ref="Q20:R20"/>
    <mergeCell ref="I25:I30"/>
    <mergeCell ref="B1:D1"/>
    <mergeCell ref="I1:K1"/>
    <mergeCell ref="P1:R1"/>
    <mergeCell ref="Q2:R2"/>
    <mergeCell ref="P3:R3"/>
    <mergeCell ref="P4:R4"/>
    <mergeCell ref="P5:R5"/>
    <mergeCell ref="P6:R6"/>
    <mergeCell ref="P7:R7"/>
    <mergeCell ref="P10:P11"/>
    <mergeCell ref="Q10:R11"/>
    <mergeCell ref="P12:P17"/>
    <mergeCell ref="Q12:R12"/>
    <mergeCell ref="Q13:R13"/>
    <mergeCell ref="Q14:R14"/>
    <mergeCell ref="I18:I20"/>
    <mergeCell ref="J18:K18"/>
    <mergeCell ref="J19:K19"/>
    <mergeCell ref="J20:K20"/>
    <mergeCell ref="I23:I24"/>
    <mergeCell ref="J23:J24"/>
    <mergeCell ref="K23:K24"/>
    <mergeCell ref="J17:K17"/>
    <mergeCell ref="J2:K2"/>
    <mergeCell ref="I3:K3"/>
    <mergeCell ref="I4:K4"/>
    <mergeCell ref="I5:K5"/>
    <mergeCell ref="I6:K6"/>
    <mergeCell ref="I7:K7"/>
    <mergeCell ref="I10:I11"/>
    <mergeCell ref="J10:K11"/>
    <mergeCell ref="I12:I17"/>
    <mergeCell ref="J12:K12"/>
    <mergeCell ref="J13:K13"/>
    <mergeCell ref="J14:K14"/>
    <mergeCell ref="J15:K15"/>
    <mergeCell ref="J16:K16"/>
    <mergeCell ref="B18:B20"/>
    <mergeCell ref="B25:B30"/>
    <mergeCell ref="C20:D20"/>
    <mergeCell ref="C19:D19"/>
    <mergeCell ref="C18:D18"/>
    <mergeCell ref="B23:B24"/>
    <mergeCell ref="C23:C24"/>
    <mergeCell ref="D23:D24"/>
    <mergeCell ref="C2:D2"/>
    <mergeCell ref="B12:B17"/>
    <mergeCell ref="B10:B11"/>
    <mergeCell ref="C10:D11"/>
    <mergeCell ref="B3:D3"/>
    <mergeCell ref="B4:D4"/>
    <mergeCell ref="B5:D5"/>
    <mergeCell ref="B6:D6"/>
    <mergeCell ref="B7:D7"/>
    <mergeCell ref="C12:D12"/>
    <mergeCell ref="C17:D17"/>
    <mergeCell ref="C16:D16"/>
    <mergeCell ref="C15:D15"/>
    <mergeCell ref="C14:D14"/>
    <mergeCell ref="C13:D13"/>
  </mergeCells>
  <phoneticPr fontId="2" type="noConversion"/>
  <pageMargins left="0.51181102362204722" right="0.5118110236220472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2"/>
  <sheetViews>
    <sheetView workbookViewId="0">
      <selection activeCell="B2" sqref="B2"/>
    </sheetView>
  </sheetViews>
  <sheetFormatPr defaultRowHeight="21" customHeight="1" x14ac:dyDescent="0.3"/>
  <cols>
    <col min="1" max="1" width="3.625" customWidth="1"/>
    <col min="2" max="2" width="10.625" customWidth="1"/>
    <col min="3" max="4" width="5.625" customWidth="1"/>
    <col min="5" max="7" width="20.625" customWidth="1"/>
    <col min="8" max="8" width="3.625" customWidth="1"/>
    <col min="9" max="9" width="10.625" customWidth="1"/>
    <col min="10" max="11" width="5.625" customWidth="1"/>
    <col min="12" max="14" width="20.625" customWidth="1"/>
    <col min="15" max="15" width="3.625" customWidth="1"/>
    <col min="16" max="16" width="10.625" customWidth="1"/>
    <col min="17" max="18" width="5.625" customWidth="1"/>
    <col min="19" max="21" width="20.625" customWidth="1"/>
  </cols>
  <sheetData>
    <row r="1" spans="2:21" ht="21" customHeight="1" x14ac:dyDescent="0.3">
      <c r="B1" s="52" t="s">
        <v>27</v>
      </c>
      <c r="C1" s="52"/>
      <c r="D1" s="52"/>
      <c r="I1" s="52" t="s">
        <v>27</v>
      </c>
      <c r="J1" s="52"/>
      <c r="K1" s="52"/>
      <c r="P1" s="52" t="s">
        <v>27</v>
      </c>
      <c r="Q1" s="52"/>
      <c r="R1" s="52"/>
    </row>
    <row r="2" spans="2:21" ht="21" customHeight="1" x14ac:dyDescent="0.3">
      <c r="B2" s="11" t="s">
        <v>54</v>
      </c>
      <c r="C2" s="35">
        <v>8720</v>
      </c>
      <c r="D2" s="36"/>
      <c r="E2" s="18" t="s">
        <v>12</v>
      </c>
      <c r="F2" s="15"/>
      <c r="G2" s="15"/>
      <c r="I2" s="11" t="s">
        <v>11</v>
      </c>
      <c r="J2" s="35">
        <v>8720</v>
      </c>
      <c r="K2" s="36"/>
      <c r="L2" s="15"/>
      <c r="M2" s="18" t="s">
        <v>8</v>
      </c>
      <c r="N2" s="15"/>
      <c r="P2" s="11" t="s">
        <v>11</v>
      </c>
      <c r="Q2" s="35">
        <v>8720</v>
      </c>
      <c r="R2" s="36"/>
      <c r="S2" s="15"/>
      <c r="T2" s="15"/>
      <c r="U2" s="18" t="s">
        <v>9</v>
      </c>
    </row>
    <row r="3" spans="2:21" ht="21" customHeight="1" x14ac:dyDescent="0.3">
      <c r="B3" s="43" t="s">
        <v>6</v>
      </c>
      <c r="C3" s="44"/>
      <c r="D3" s="45"/>
      <c r="E3" s="8">
        <v>209</v>
      </c>
      <c r="F3" s="5"/>
      <c r="G3" s="5"/>
      <c r="I3" s="43" t="s">
        <v>6</v>
      </c>
      <c r="J3" s="44"/>
      <c r="K3" s="45"/>
      <c r="L3" s="5"/>
      <c r="M3" s="8">
        <v>183</v>
      </c>
      <c r="N3" s="5"/>
      <c r="P3" s="43" t="s">
        <v>6</v>
      </c>
      <c r="Q3" s="44"/>
      <c r="R3" s="45"/>
      <c r="S3" s="5"/>
      <c r="T3" s="5"/>
      <c r="U3" s="8">
        <v>157</v>
      </c>
    </row>
    <row r="4" spans="2:21" ht="21" customHeight="1" x14ac:dyDescent="0.3">
      <c r="B4" s="43" t="s">
        <v>7</v>
      </c>
      <c r="C4" s="44"/>
      <c r="D4" s="45"/>
      <c r="E4" s="9">
        <f>ROUNDUP($C$2*E3, -1)</f>
        <v>1822480</v>
      </c>
      <c r="F4" s="4"/>
      <c r="G4" s="4"/>
      <c r="I4" s="43" t="s">
        <v>7</v>
      </c>
      <c r="J4" s="44"/>
      <c r="K4" s="45"/>
      <c r="L4" s="4"/>
      <c r="M4" s="9">
        <f>ROUNDUP($J$2*M3, -1)</f>
        <v>1595760</v>
      </c>
      <c r="N4" s="4"/>
      <c r="P4" s="43" t="s">
        <v>7</v>
      </c>
      <c r="Q4" s="44"/>
      <c r="R4" s="45"/>
      <c r="S4" s="4"/>
      <c r="T4" s="4"/>
      <c r="U4" s="9">
        <f>ROUNDUP($Q$2*U3, -1)</f>
        <v>1369040</v>
      </c>
    </row>
    <row r="5" spans="2:21" ht="21" customHeight="1" x14ac:dyDescent="0.3">
      <c r="B5" s="46">
        <v>0.75</v>
      </c>
      <c r="C5" s="47"/>
      <c r="D5" s="48"/>
      <c r="E5" s="8">
        <f>E4*75%</f>
        <v>1366860</v>
      </c>
      <c r="F5" s="5"/>
      <c r="G5" s="5"/>
      <c r="I5" s="46">
        <v>0.75</v>
      </c>
      <c r="J5" s="47"/>
      <c r="K5" s="48"/>
      <c r="L5" s="5"/>
      <c r="M5" s="8">
        <f>M4*75%</f>
        <v>1196820</v>
      </c>
      <c r="N5" s="5"/>
      <c r="P5" s="46">
        <v>0.75</v>
      </c>
      <c r="Q5" s="47"/>
      <c r="R5" s="48"/>
      <c r="S5" s="5"/>
      <c r="T5" s="5"/>
      <c r="U5" s="8">
        <f>U4*75%</f>
        <v>1026780</v>
      </c>
    </row>
    <row r="6" spans="2:21" ht="21" customHeight="1" x14ac:dyDescent="0.3">
      <c r="B6" s="46">
        <v>0.25</v>
      </c>
      <c r="C6" s="47"/>
      <c r="D6" s="48"/>
      <c r="E6" s="10">
        <f>E4*25%</f>
        <v>455620</v>
      </c>
      <c r="F6" s="7"/>
      <c r="G6" s="7"/>
      <c r="I6" s="46">
        <v>0.25</v>
      </c>
      <c r="J6" s="47"/>
      <c r="K6" s="48"/>
      <c r="L6" s="7"/>
      <c r="M6" s="10">
        <f>M4*25%</f>
        <v>398940</v>
      </c>
      <c r="N6" s="7"/>
      <c r="P6" s="46">
        <v>0.25</v>
      </c>
      <c r="Q6" s="47"/>
      <c r="R6" s="48"/>
      <c r="S6" s="7"/>
      <c r="T6" s="7"/>
      <c r="U6" s="10">
        <f>U4*25%</f>
        <v>342260</v>
      </c>
    </row>
    <row r="7" spans="2:21" ht="21" customHeight="1" x14ac:dyDescent="0.3">
      <c r="B7" s="43" t="s">
        <v>10</v>
      </c>
      <c r="C7" s="44"/>
      <c r="D7" s="45"/>
      <c r="E7" s="9">
        <f>ROUNDUP(E3*12/365*7*$C$2, -1)</f>
        <v>419430</v>
      </c>
      <c r="F7" s="4"/>
      <c r="G7" s="4"/>
      <c r="I7" s="43" t="s">
        <v>10</v>
      </c>
      <c r="J7" s="44"/>
      <c r="K7" s="45"/>
      <c r="L7" s="4"/>
      <c r="M7" s="9">
        <f>ROUNDUP(M3*12/365*7*$J$2, -1)</f>
        <v>367250</v>
      </c>
      <c r="N7" s="4"/>
      <c r="P7" s="43" t="s">
        <v>10</v>
      </c>
      <c r="Q7" s="44"/>
      <c r="R7" s="45"/>
      <c r="S7" s="4"/>
      <c r="T7" s="4"/>
      <c r="U7" s="9">
        <f>ROUNDUP(U3*12/365*7*$Q$2, -1)</f>
        <v>315070</v>
      </c>
    </row>
    <row r="9" spans="2:21" ht="21" customHeight="1" x14ac:dyDescent="0.3">
      <c r="B9" t="s">
        <v>28</v>
      </c>
      <c r="F9" s="17" t="s">
        <v>38</v>
      </c>
      <c r="I9" t="s">
        <v>30</v>
      </c>
      <c r="M9" s="17" t="s">
        <v>38</v>
      </c>
      <c r="P9" t="s">
        <v>34</v>
      </c>
      <c r="T9" s="17" t="s">
        <v>38</v>
      </c>
    </row>
    <row r="10" spans="2:21" ht="21" customHeight="1" x14ac:dyDescent="0.3">
      <c r="B10" s="38" t="s">
        <v>13</v>
      </c>
      <c r="C10" s="39" t="s">
        <v>22</v>
      </c>
      <c r="D10" s="40"/>
      <c r="E10" s="19" t="s">
        <v>16</v>
      </c>
      <c r="F10" s="19" t="s">
        <v>18</v>
      </c>
      <c r="G10" s="19" t="s">
        <v>20</v>
      </c>
      <c r="I10" s="38" t="s">
        <v>13</v>
      </c>
      <c r="J10" s="39" t="s">
        <v>22</v>
      </c>
      <c r="K10" s="40"/>
      <c r="L10" s="19" t="s">
        <v>16</v>
      </c>
      <c r="M10" s="19" t="s">
        <v>18</v>
      </c>
      <c r="N10" s="19" t="s">
        <v>20</v>
      </c>
      <c r="P10" s="38" t="s">
        <v>13</v>
      </c>
      <c r="Q10" s="39" t="s">
        <v>22</v>
      </c>
      <c r="R10" s="40"/>
      <c r="S10" s="19" t="s">
        <v>16</v>
      </c>
      <c r="T10" s="19" t="s">
        <v>18</v>
      </c>
      <c r="U10" s="19" t="s">
        <v>20</v>
      </c>
    </row>
    <row r="11" spans="2:21" ht="21" customHeight="1" x14ac:dyDescent="0.3">
      <c r="B11" s="38"/>
      <c r="C11" s="41"/>
      <c r="D11" s="42"/>
      <c r="E11" s="19" t="s">
        <v>15</v>
      </c>
      <c r="F11" s="19" t="s">
        <v>19</v>
      </c>
      <c r="G11" s="19" t="s">
        <v>21</v>
      </c>
      <c r="I11" s="38"/>
      <c r="J11" s="41"/>
      <c r="K11" s="42"/>
      <c r="L11" s="19" t="s">
        <v>15</v>
      </c>
      <c r="M11" s="19" t="s">
        <v>19</v>
      </c>
      <c r="N11" s="19" t="s">
        <v>21</v>
      </c>
      <c r="P11" s="38"/>
      <c r="Q11" s="41"/>
      <c r="R11" s="42"/>
      <c r="S11" s="19" t="s">
        <v>15</v>
      </c>
      <c r="T11" s="19" t="s">
        <v>19</v>
      </c>
      <c r="U11" s="19" t="s">
        <v>21</v>
      </c>
    </row>
    <row r="12" spans="2:21" ht="21" customHeight="1" x14ac:dyDescent="0.3">
      <c r="B12" s="37" t="s">
        <v>14</v>
      </c>
      <c r="C12" s="43">
        <v>5</v>
      </c>
      <c r="D12" s="45"/>
      <c r="E12" s="12">
        <f>$E$7*C12</f>
        <v>2097150</v>
      </c>
      <c r="F12" s="12">
        <f>ROUNDUP(E12*25%, -1)</f>
        <v>524290</v>
      </c>
      <c r="G12" s="12">
        <f>ROUNDUP(E12*75%, -1)</f>
        <v>1572870</v>
      </c>
      <c r="I12" s="37" t="s">
        <v>14</v>
      </c>
      <c r="J12" s="43">
        <v>5</v>
      </c>
      <c r="K12" s="45"/>
      <c r="L12" s="12">
        <f>$M$7*J12</f>
        <v>1836250</v>
      </c>
      <c r="M12" s="12">
        <f>ROUNDUP(L12*25%, -1)</f>
        <v>459070</v>
      </c>
      <c r="N12" s="12">
        <f>ROUNDUP(L12*75%, -1)</f>
        <v>1377190</v>
      </c>
      <c r="P12" s="37" t="s">
        <v>14</v>
      </c>
      <c r="Q12" s="43">
        <v>5</v>
      </c>
      <c r="R12" s="45"/>
      <c r="S12" s="12">
        <f>$U$7*Q12</f>
        <v>1575350</v>
      </c>
      <c r="T12" s="12">
        <f>ROUNDUP(S12*25%, -1)</f>
        <v>393840</v>
      </c>
      <c r="U12" s="12">
        <f>ROUNDUP(S12*75%, -1)</f>
        <v>1181520</v>
      </c>
    </row>
    <row r="13" spans="2:21" ht="21" customHeight="1" x14ac:dyDescent="0.3">
      <c r="B13" s="38"/>
      <c r="C13" s="43">
        <v>6</v>
      </c>
      <c r="D13" s="45"/>
      <c r="E13" s="12">
        <f t="shared" ref="E13:E20" si="0">$E$7*C13</f>
        <v>2516580</v>
      </c>
      <c r="F13" s="12">
        <f t="shared" ref="F13:F19" si="1">ROUNDUP(E13*25%, -1)</f>
        <v>629150</v>
      </c>
      <c r="G13" s="12">
        <f t="shared" ref="G13:G19" si="2">ROUNDUP(E13*75%, -1)</f>
        <v>1887440</v>
      </c>
      <c r="I13" s="38"/>
      <c r="J13" s="43">
        <v>6</v>
      </c>
      <c r="K13" s="45"/>
      <c r="L13" s="12">
        <f t="shared" ref="L13:L20" si="3">$M$7*J13</f>
        <v>2203500</v>
      </c>
      <c r="M13" s="12">
        <f t="shared" ref="M13:M19" si="4">ROUNDUP(L13*25%, -1)</f>
        <v>550880</v>
      </c>
      <c r="N13" s="12">
        <f t="shared" ref="N13:N19" si="5">ROUNDUP(L13*75%, -1)</f>
        <v>1652630</v>
      </c>
      <c r="P13" s="38"/>
      <c r="Q13" s="43">
        <v>6</v>
      </c>
      <c r="R13" s="45"/>
      <c r="S13" s="12">
        <f>$U$7*Q13</f>
        <v>1890420</v>
      </c>
      <c r="T13" s="12">
        <f t="shared" ref="T13:T19" si="6">ROUNDUP(S13*25%, -1)</f>
        <v>472610</v>
      </c>
      <c r="U13" s="12">
        <f>ROUNDUP(S13*75%, -1)</f>
        <v>1417820</v>
      </c>
    </row>
    <row r="14" spans="2:21" ht="21" customHeight="1" x14ac:dyDescent="0.3">
      <c r="B14" s="38"/>
      <c r="C14" s="43">
        <v>7</v>
      </c>
      <c r="D14" s="45"/>
      <c r="E14" s="12">
        <f t="shared" si="0"/>
        <v>2936010</v>
      </c>
      <c r="F14" s="12">
        <f t="shared" si="1"/>
        <v>734010</v>
      </c>
      <c r="G14" s="12">
        <f t="shared" si="2"/>
        <v>2202010</v>
      </c>
      <c r="I14" s="38"/>
      <c r="J14" s="43">
        <v>7</v>
      </c>
      <c r="K14" s="45"/>
      <c r="L14" s="12">
        <f t="shared" si="3"/>
        <v>2570750</v>
      </c>
      <c r="M14" s="12">
        <f t="shared" si="4"/>
        <v>642690</v>
      </c>
      <c r="N14" s="12">
        <f t="shared" si="5"/>
        <v>1928070</v>
      </c>
      <c r="P14" s="38"/>
      <c r="Q14" s="43">
        <v>7</v>
      </c>
      <c r="R14" s="45"/>
      <c r="S14" s="12">
        <f t="shared" ref="S14:S20" si="7">$U$7*Q14</f>
        <v>2205490</v>
      </c>
      <c r="T14" s="12">
        <f>ROUNDUP(S14*25%, -1)</f>
        <v>551380</v>
      </c>
      <c r="U14" s="12">
        <f>ROUNDUP(S14*75%, -1)</f>
        <v>1654120</v>
      </c>
    </row>
    <row r="15" spans="2:21" ht="21" customHeight="1" x14ac:dyDescent="0.3">
      <c r="B15" s="38"/>
      <c r="C15" s="43">
        <v>8</v>
      </c>
      <c r="D15" s="45"/>
      <c r="E15" s="12">
        <f t="shared" si="0"/>
        <v>3355440</v>
      </c>
      <c r="F15" s="12">
        <f t="shared" si="1"/>
        <v>838860</v>
      </c>
      <c r="G15" s="12">
        <f>ROUNDUP(E15*75%, -1)</f>
        <v>2516580</v>
      </c>
      <c r="I15" s="38"/>
      <c r="J15" s="43">
        <v>8</v>
      </c>
      <c r="K15" s="45"/>
      <c r="L15" s="12">
        <f t="shared" si="3"/>
        <v>2938000</v>
      </c>
      <c r="M15" s="12">
        <f t="shared" si="4"/>
        <v>734500</v>
      </c>
      <c r="N15" s="12">
        <f t="shared" si="5"/>
        <v>2203500</v>
      </c>
      <c r="P15" s="38"/>
      <c r="Q15" s="43">
        <v>8</v>
      </c>
      <c r="R15" s="45"/>
      <c r="S15" s="12">
        <f t="shared" si="7"/>
        <v>2520560</v>
      </c>
      <c r="T15" s="12">
        <f t="shared" si="6"/>
        <v>630140</v>
      </c>
      <c r="U15" s="12">
        <f t="shared" ref="U15:U19" si="8">ROUNDUP(S15*75%, -1)</f>
        <v>1890420</v>
      </c>
    </row>
    <row r="16" spans="2:21" ht="21" customHeight="1" x14ac:dyDescent="0.3">
      <c r="B16" s="38"/>
      <c r="C16" s="43">
        <v>9</v>
      </c>
      <c r="D16" s="45"/>
      <c r="E16" s="12">
        <f t="shared" si="0"/>
        <v>3774870</v>
      </c>
      <c r="F16" s="12">
        <f t="shared" si="1"/>
        <v>943720</v>
      </c>
      <c r="G16" s="12">
        <f t="shared" si="2"/>
        <v>2831160</v>
      </c>
      <c r="I16" s="38"/>
      <c r="J16" s="43">
        <v>9</v>
      </c>
      <c r="K16" s="45"/>
      <c r="L16" s="12">
        <f t="shared" si="3"/>
        <v>3305250</v>
      </c>
      <c r="M16" s="12">
        <f t="shared" si="4"/>
        <v>826320</v>
      </c>
      <c r="N16" s="12">
        <f t="shared" si="5"/>
        <v>2478940</v>
      </c>
      <c r="P16" s="38"/>
      <c r="Q16" s="43">
        <v>9</v>
      </c>
      <c r="R16" s="45"/>
      <c r="S16" s="12">
        <f t="shared" si="7"/>
        <v>2835630</v>
      </c>
      <c r="T16" s="12">
        <f t="shared" si="6"/>
        <v>708910</v>
      </c>
      <c r="U16" s="12">
        <f t="shared" si="8"/>
        <v>2126730</v>
      </c>
    </row>
    <row r="17" spans="2:21" ht="21" customHeight="1" x14ac:dyDescent="0.3">
      <c r="B17" s="38"/>
      <c r="C17" s="43">
        <v>10</v>
      </c>
      <c r="D17" s="45"/>
      <c r="E17" s="12">
        <f t="shared" si="0"/>
        <v>4194300</v>
      </c>
      <c r="F17" s="12">
        <f t="shared" si="1"/>
        <v>1048580</v>
      </c>
      <c r="G17" s="12">
        <f t="shared" si="2"/>
        <v>3145730</v>
      </c>
      <c r="I17" s="38"/>
      <c r="J17" s="43">
        <v>10</v>
      </c>
      <c r="K17" s="45"/>
      <c r="L17" s="12">
        <f t="shared" si="3"/>
        <v>3672500</v>
      </c>
      <c r="M17" s="12">
        <f t="shared" si="4"/>
        <v>918130</v>
      </c>
      <c r="N17" s="12">
        <f t="shared" si="5"/>
        <v>2754380</v>
      </c>
      <c r="P17" s="38"/>
      <c r="Q17" s="43">
        <v>10</v>
      </c>
      <c r="R17" s="45"/>
      <c r="S17" s="12">
        <f t="shared" si="7"/>
        <v>3150700</v>
      </c>
      <c r="T17" s="12">
        <f t="shared" si="6"/>
        <v>787680</v>
      </c>
      <c r="U17" s="12">
        <f>ROUNDUP(S17*75%, -1)</f>
        <v>2363030</v>
      </c>
    </row>
    <row r="18" spans="2:21" ht="21" customHeight="1" x14ac:dyDescent="0.3">
      <c r="B18" s="37" t="s">
        <v>17</v>
      </c>
      <c r="C18" s="43">
        <v>14</v>
      </c>
      <c r="D18" s="45"/>
      <c r="E18" s="12">
        <f t="shared" si="0"/>
        <v>5872020</v>
      </c>
      <c r="F18" s="12">
        <f t="shared" si="1"/>
        <v>1468010</v>
      </c>
      <c r="G18" s="12">
        <f t="shared" si="2"/>
        <v>4404020</v>
      </c>
      <c r="I18" s="37" t="s">
        <v>17</v>
      </c>
      <c r="J18" s="43">
        <v>14</v>
      </c>
      <c r="K18" s="45"/>
      <c r="L18" s="12">
        <f t="shared" si="3"/>
        <v>5141500</v>
      </c>
      <c r="M18" s="12">
        <f t="shared" si="4"/>
        <v>1285380</v>
      </c>
      <c r="N18" s="12">
        <f t="shared" si="5"/>
        <v>3856130</v>
      </c>
      <c r="P18" s="37" t="s">
        <v>17</v>
      </c>
      <c r="Q18" s="43">
        <v>14</v>
      </c>
      <c r="R18" s="45"/>
      <c r="S18" s="12">
        <f t="shared" si="7"/>
        <v>4410980</v>
      </c>
      <c r="T18" s="12">
        <f t="shared" si="6"/>
        <v>1102750</v>
      </c>
      <c r="U18" s="12">
        <f t="shared" si="8"/>
        <v>3308240</v>
      </c>
    </row>
    <row r="19" spans="2:21" ht="21" customHeight="1" x14ac:dyDescent="0.3">
      <c r="B19" s="38"/>
      <c r="C19" s="43">
        <v>15</v>
      </c>
      <c r="D19" s="45"/>
      <c r="E19" s="12">
        <f t="shared" si="0"/>
        <v>6291450</v>
      </c>
      <c r="F19" s="12">
        <f t="shared" si="1"/>
        <v>1572870</v>
      </c>
      <c r="G19" s="12">
        <f t="shared" si="2"/>
        <v>4718590</v>
      </c>
      <c r="I19" s="38"/>
      <c r="J19" s="43">
        <v>15</v>
      </c>
      <c r="K19" s="45"/>
      <c r="L19" s="12">
        <f t="shared" si="3"/>
        <v>5508750</v>
      </c>
      <c r="M19" s="12">
        <f t="shared" si="4"/>
        <v>1377190</v>
      </c>
      <c r="N19" s="12">
        <f t="shared" si="5"/>
        <v>4131570</v>
      </c>
      <c r="P19" s="38"/>
      <c r="Q19" s="43">
        <v>15</v>
      </c>
      <c r="R19" s="45"/>
      <c r="S19" s="12">
        <f t="shared" si="7"/>
        <v>4726050</v>
      </c>
      <c r="T19" s="12">
        <f t="shared" si="6"/>
        <v>1181520</v>
      </c>
      <c r="U19" s="12">
        <f t="shared" si="8"/>
        <v>3544540</v>
      </c>
    </row>
    <row r="20" spans="2:21" ht="21" customHeight="1" x14ac:dyDescent="0.3">
      <c r="B20" s="38"/>
      <c r="C20" s="43">
        <v>16</v>
      </c>
      <c r="D20" s="45"/>
      <c r="E20" s="12">
        <f t="shared" si="0"/>
        <v>6710880</v>
      </c>
      <c r="F20" s="12">
        <f>ROUNDUP(E20*25%, -1)</f>
        <v>1677720</v>
      </c>
      <c r="G20" s="12">
        <f>ROUNDUP(E20*75%, -1)</f>
        <v>5033160</v>
      </c>
      <c r="I20" s="38"/>
      <c r="J20" s="43">
        <v>16</v>
      </c>
      <c r="K20" s="45"/>
      <c r="L20" s="12">
        <f t="shared" si="3"/>
        <v>5876000</v>
      </c>
      <c r="M20" s="12">
        <f>ROUNDUP(L20*25%, -1)</f>
        <v>1469000</v>
      </c>
      <c r="N20" s="12">
        <f>ROUNDUP(L20*75%, -1)</f>
        <v>4407000</v>
      </c>
      <c r="P20" s="38"/>
      <c r="Q20" s="43">
        <v>16</v>
      </c>
      <c r="R20" s="45"/>
      <c r="S20" s="12">
        <f t="shared" si="7"/>
        <v>5041120</v>
      </c>
      <c r="T20" s="12">
        <f>ROUNDUP(S20*25%, -1)</f>
        <v>1260280</v>
      </c>
      <c r="U20" s="12">
        <f>ROUNDUP(S20*75%, -1)</f>
        <v>3780840</v>
      </c>
    </row>
    <row r="22" spans="2:21" ht="21" customHeight="1" x14ac:dyDescent="0.3">
      <c r="B22" t="s">
        <v>29</v>
      </c>
      <c r="F22" s="17" t="s">
        <v>36</v>
      </c>
      <c r="I22" t="s">
        <v>31</v>
      </c>
      <c r="M22" s="17" t="s">
        <v>36</v>
      </c>
      <c r="P22" t="s">
        <v>35</v>
      </c>
      <c r="T22" s="17" t="s">
        <v>36</v>
      </c>
    </row>
    <row r="23" spans="2:21" ht="21" customHeight="1" x14ac:dyDescent="0.3">
      <c r="B23" s="49" t="s">
        <v>0</v>
      </c>
      <c r="C23" s="51" t="s">
        <v>25</v>
      </c>
      <c r="D23" s="51" t="s">
        <v>26</v>
      </c>
      <c r="E23" s="3" t="s">
        <v>1</v>
      </c>
      <c r="F23" s="3" t="s">
        <v>2</v>
      </c>
      <c r="G23" s="3" t="s">
        <v>3</v>
      </c>
      <c r="I23" s="49" t="s">
        <v>0</v>
      </c>
      <c r="J23" s="51" t="s">
        <v>25</v>
      </c>
      <c r="K23" s="51" t="s">
        <v>26</v>
      </c>
      <c r="L23" s="3" t="s">
        <v>1</v>
      </c>
      <c r="M23" s="3" t="s">
        <v>2</v>
      </c>
      <c r="N23" s="3" t="s">
        <v>3</v>
      </c>
      <c r="P23" s="49" t="s">
        <v>0</v>
      </c>
      <c r="Q23" s="51" t="s">
        <v>25</v>
      </c>
      <c r="R23" s="51" t="s">
        <v>26</v>
      </c>
      <c r="S23" s="3" t="s">
        <v>1</v>
      </c>
      <c r="T23" s="3" t="s">
        <v>2</v>
      </c>
      <c r="U23" s="3" t="s">
        <v>3</v>
      </c>
    </row>
    <row r="24" spans="2:21" ht="21" customHeight="1" x14ac:dyDescent="0.3">
      <c r="B24" s="50"/>
      <c r="C24" s="50"/>
      <c r="D24" s="50"/>
      <c r="E24" s="3" t="s">
        <v>4</v>
      </c>
      <c r="F24" s="19" t="s">
        <v>5</v>
      </c>
      <c r="G24" s="19" t="s">
        <v>33</v>
      </c>
      <c r="I24" s="50"/>
      <c r="J24" s="50"/>
      <c r="K24" s="50"/>
      <c r="L24" s="3" t="s">
        <v>4</v>
      </c>
      <c r="M24" s="19" t="s">
        <v>5</v>
      </c>
      <c r="N24" s="19" t="s">
        <v>32</v>
      </c>
      <c r="P24" s="50"/>
      <c r="Q24" s="50"/>
      <c r="R24" s="50"/>
      <c r="S24" s="3" t="s">
        <v>4</v>
      </c>
      <c r="T24" s="19" t="s">
        <v>5</v>
      </c>
      <c r="U24" s="19" t="s">
        <v>37</v>
      </c>
    </row>
    <row r="25" spans="2:21" ht="21" customHeight="1" x14ac:dyDescent="0.3">
      <c r="B25" s="37" t="s">
        <v>23</v>
      </c>
      <c r="C25" s="53">
        <v>8</v>
      </c>
      <c r="D25" s="57">
        <v>1</v>
      </c>
      <c r="E25" s="54">
        <v>0.75</v>
      </c>
      <c r="F25" s="55">
        <f>ROUNDUP($E$7*E25, -1)</f>
        <v>314580</v>
      </c>
      <c r="G25" s="56">
        <f>ROUNDUP($C$2*$E$3*E25, -1)</f>
        <v>1366860</v>
      </c>
      <c r="I25" s="37" t="s">
        <v>23</v>
      </c>
      <c r="J25" s="53">
        <v>7</v>
      </c>
      <c r="K25" s="57">
        <v>1</v>
      </c>
      <c r="L25" s="54">
        <v>0.75</v>
      </c>
      <c r="M25" s="55">
        <f>ROUNDUP($M$7*L25, -1)</f>
        <v>275440</v>
      </c>
      <c r="N25" s="56">
        <f>ROUNDUP($J$2*$M$3*L25, -1)</f>
        <v>1196820</v>
      </c>
      <c r="P25" s="37" t="s">
        <v>23</v>
      </c>
      <c r="Q25" s="53">
        <v>6</v>
      </c>
      <c r="R25" s="57">
        <v>1</v>
      </c>
      <c r="S25" s="54">
        <v>0.75</v>
      </c>
      <c r="T25" s="55">
        <f>ROUNDUP($U$7*S25, -1)</f>
        <v>236310</v>
      </c>
      <c r="U25" s="56">
        <f>ROUNDUP($Q$2*$U$3*S25, -1)</f>
        <v>1026780</v>
      </c>
    </row>
    <row r="26" spans="2:21" ht="21" customHeight="1" x14ac:dyDescent="0.3">
      <c r="B26" s="38"/>
      <c r="C26" s="53"/>
      <c r="D26" s="57"/>
      <c r="E26" s="54"/>
      <c r="F26" s="55">
        <f>ROUNDUP($F$2*E26, -1)</f>
        <v>0</v>
      </c>
      <c r="G26" s="56" t="e">
        <f>ROUNDUP(#REF!*#REF!*E26, -1)</f>
        <v>#REF!</v>
      </c>
      <c r="I26" s="38"/>
      <c r="J26" s="53"/>
      <c r="K26" s="57"/>
      <c r="L26" s="54"/>
      <c r="M26" s="55">
        <f>ROUNDUP($F$2*L26, -1)</f>
        <v>0</v>
      </c>
      <c r="N26" s="56" t="e">
        <f>ROUNDUP(#REF!*#REF!*L26, -1)</f>
        <v>#REF!</v>
      </c>
      <c r="P26" s="38"/>
      <c r="Q26" s="53"/>
      <c r="R26" s="57"/>
      <c r="S26" s="54"/>
      <c r="T26" s="55">
        <f>ROUNDUP($F$2*S26, -1)</f>
        <v>0</v>
      </c>
      <c r="U26" s="56" t="e">
        <f>ROUNDUP(#REF!*#REF!*S26, -1)</f>
        <v>#REF!</v>
      </c>
    </row>
    <row r="27" spans="2:21" ht="21" customHeight="1" x14ac:dyDescent="0.3">
      <c r="B27" s="37" t="s">
        <v>24</v>
      </c>
      <c r="C27" s="20">
        <v>8</v>
      </c>
      <c r="D27" s="21">
        <v>3</v>
      </c>
      <c r="E27" s="2">
        <v>0.63</v>
      </c>
      <c r="F27" s="6">
        <f>ROUNDUP($E$7*E27, -1)</f>
        <v>264250</v>
      </c>
      <c r="G27" s="14">
        <f>ROUNDUP($C$2*$E$3*E27, -1)</f>
        <v>1148170</v>
      </c>
      <c r="I27" s="37" t="s">
        <v>24</v>
      </c>
      <c r="J27" s="20">
        <v>7</v>
      </c>
      <c r="K27" s="21">
        <v>3</v>
      </c>
      <c r="L27" s="2">
        <v>0.57999999999999996</v>
      </c>
      <c r="M27" s="6">
        <f>ROUNDUP($M$7*L27, -1)</f>
        <v>213010</v>
      </c>
      <c r="N27" s="14">
        <f>ROUNDUP($J$2*$M$3*L27, -1)</f>
        <v>925550</v>
      </c>
      <c r="P27" s="37" t="s">
        <v>24</v>
      </c>
      <c r="Q27" s="20">
        <v>6</v>
      </c>
      <c r="R27" s="21">
        <v>3</v>
      </c>
      <c r="S27" s="2">
        <v>0.5</v>
      </c>
      <c r="T27" s="6">
        <f>ROUNDUP($U$7*S27, -1)</f>
        <v>157540</v>
      </c>
      <c r="U27" s="14">
        <f>ROUNDUP($J$2*$M$3*S27, -1)</f>
        <v>797880</v>
      </c>
    </row>
    <row r="28" spans="2:21" ht="21" customHeight="1" x14ac:dyDescent="0.3">
      <c r="B28" s="38"/>
      <c r="C28" s="20">
        <v>8</v>
      </c>
      <c r="D28" s="21">
        <v>4</v>
      </c>
      <c r="E28" s="2">
        <v>0.5</v>
      </c>
      <c r="F28" s="6">
        <f t="shared" ref="F28:F32" si="9">ROUNDUP($E$7*E28, -1)</f>
        <v>209720</v>
      </c>
      <c r="G28" s="14">
        <f t="shared" ref="G28:G32" si="10">ROUNDUP($C$2*$E$3*E28, -1)</f>
        <v>911240</v>
      </c>
      <c r="I28" s="38"/>
      <c r="J28" s="20">
        <v>7</v>
      </c>
      <c r="K28" s="21">
        <v>4</v>
      </c>
      <c r="L28" s="2">
        <v>0.43</v>
      </c>
      <c r="M28" s="6">
        <f t="shared" ref="M28:M31" si="11">ROUNDUP($M$7*L28, -1)</f>
        <v>157920</v>
      </c>
      <c r="N28" s="14">
        <f t="shared" ref="N28:N31" si="12">ROUNDUP($J$2*$M$3*L28, -1)</f>
        <v>686180</v>
      </c>
      <c r="P28" s="38"/>
      <c r="Q28" s="20">
        <v>6</v>
      </c>
      <c r="R28" s="21">
        <v>4</v>
      </c>
      <c r="S28" s="2">
        <v>0.34</v>
      </c>
      <c r="T28" s="6">
        <f t="shared" ref="T28:T30" si="13">ROUNDUP($U$7*S28, -1)</f>
        <v>107130</v>
      </c>
      <c r="U28" s="14">
        <f t="shared" ref="U28:U30" si="14">ROUNDUP($J$2*$M$3*S28, -1)</f>
        <v>542560</v>
      </c>
    </row>
    <row r="29" spans="2:21" ht="21" customHeight="1" x14ac:dyDescent="0.3">
      <c r="B29" s="38"/>
      <c r="C29" s="20">
        <v>8</v>
      </c>
      <c r="D29" s="21">
        <v>5</v>
      </c>
      <c r="E29" s="2">
        <v>0.38</v>
      </c>
      <c r="F29" s="6">
        <f t="shared" si="9"/>
        <v>159390</v>
      </c>
      <c r="G29" s="14">
        <f t="shared" si="10"/>
        <v>692550</v>
      </c>
      <c r="I29" s="38"/>
      <c r="J29" s="20">
        <v>7</v>
      </c>
      <c r="K29" s="21">
        <v>5</v>
      </c>
      <c r="L29" s="2">
        <v>0.28999999999999998</v>
      </c>
      <c r="M29" s="6">
        <f>ROUNDUP($M$7*L29, -1)</f>
        <v>106510</v>
      </c>
      <c r="N29" s="14">
        <f t="shared" si="12"/>
        <v>462780</v>
      </c>
      <c r="P29" s="38"/>
      <c r="Q29" s="20">
        <v>6</v>
      </c>
      <c r="R29" s="21">
        <v>5</v>
      </c>
      <c r="S29" s="2">
        <v>0.17</v>
      </c>
      <c r="T29" s="6">
        <f t="shared" si="13"/>
        <v>53570</v>
      </c>
      <c r="U29" s="14">
        <f t="shared" si="14"/>
        <v>271280</v>
      </c>
    </row>
    <row r="30" spans="2:21" ht="21" customHeight="1" x14ac:dyDescent="0.3">
      <c r="B30" s="38"/>
      <c r="C30" s="20">
        <v>8</v>
      </c>
      <c r="D30" s="21">
        <v>6</v>
      </c>
      <c r="E30" s="2">
        <v>0.25</v>
      </c>
      <c r="F30" s="6">
        <f t="shared" si="9"/>
        <v>104860</v>
      </c>
      <c r="G30" s="14">
        <f t="shared" si="10"/>
        <v>455620</v>
      </c>
      <c r="I30" s="38"/>
      <c r="J30" s="20">
        <v>7</v>
      </c>
      <c r="K30" s="21">
        <v>6</v>
      </c>
      <c r="L30" s="2">
        <v>0.15</v>
      </c>
      <c r="M30" s="6">
        <f t="shared" si="11"/>
        <v>55090</v>
      </c>
      <c r="N30" s="14">
        <f t="shared" si="12"/>
        <v>239370</v>
      </c>
      <c r="P30" s="38"/>
      <c r="Q30" s="20">
        <v>6</v>
      </c>
      <c r="R30" s="21">
        <v>6</v>
      </c>
      <c r="S30" s="2">
        <v>0</v>
      </c>
      <c r="T30" s="6">
        <f t="shared" si="13"/>
        <v>0</v>
      </c>
      <c r="U30" s="14">
        <f t="shared" si="14"/>
        <v>0</v>
      </c>
    </row>
    <row r="31" spans="2:21" ht="21" customHeight="1" x14ac:dyDescent="0.3">
      <c r="B31" s="38"/>
      <c r="C31" s="20">
        <v>8</v>
      </c>
      <c r="D31" s="21">
        <v>7</v>
      </c>
      <c r="E31" s="2">
        <v>0.13</v>
      </c>
      <c r="F31" s="6">
        <f t="shared" si="9"/>
        <v>54530</v>
      </c>
      <c r="G31" s="14">
        <f t="shared" si="10"/>
        <v>236930</v>
      </c>
      <c r="I31" s="38"/>
      <c r="J31" s="20">
        <v>7</v>
      </c>
      <c r="K31" s="21">
        <v>7</v>
      </c>
      <c r="L31" s="2">
        <v>0</v>
      </c>
      <c r="M31" s="6">
        <f t="shared" si="11"/>
        <v>0</v>
      </c>
      <c r="N31" s="14">
        <f t="shared" si="12"/>
        <v>0</v>
      </c>
      <c r="P31" s="38"/>
      <c r="Q31" s="20"/>
      <c r="R31" s="21"/>
      <c r="S31" s="2"/>
      <c r="T31" s="6"/>
      <c r="U31" s="14"/>
    </row>
    <row r="32" spans="2:21" ht="21" customHeight="1" x14ac:dyDescent="0.3">
      <c r="B32" s="38"/>
      <c r="C32" s="20">
        <v>8</v>
      </c>
      <c r="D32" s="21">
        <v>8</v>
      </c>
      <c r="E32" s="2">
        <v>0</v>
      </c>
      <c r="F32" s="6">
        <f t="shared" si="9"/>
        <v>0</v>
      </c>
      <c r="G32" s="14">
        <f t="shared" si="10"/>
        <v>0</v>
      </c>
      <c r="I32" s="38"/>
      <c r="J32" s="20"/>
      <c r="K32" s="21"/>
      <c r="L32" s="2"/>
      <c r="M32" s="6"/>
      <c r="N32" s="14"/>
      <c r="P32" s="38"/>
      <c r="Q32" s="20"/>
      <c r="R32" s="21"/>
      <c r="S32" s="2"/>
      <c r="T32" s="6"/>
      <c r="U32" s="14"/>
    </row>
  </sheetData>
  <mergeCells count="90">
    <mergeCell ref="B1:D1"/>
    <mergeCell ref="I1:K1"/>
    <mergeCell ref="P1:R1"/>
    <mergeCell ref="C2:D2"/>
    <mergeCell ref="J2:K2"/>
    <mergeCell ref="Q2:R2"/>
    <mergeCell ref="B3:D3"/>
    <mergeCell ref="I3:K3"/>
    <mergeCell ref="P3:R3"/>
    <mergeCell ref="B4:D4"/>
    <mergeCell ref="I4:K4"/>
    <mergeCell ref="P4:R4"/>
    <mergeCell ref="B5:D5"/>
    <mergeCell ref="I5:K5"/>
    <mergeCell ref="P5:R5"/>
    <mergeCell ref="B6:D6"/>
    <mergeCell ref="I6:K6"/>
    <mergeCell ref="P6:R6"/>
    <mergeCell ref="B7:D7"/>
    <mergeCell ref="I7:K7"/>
    <mergeCell ref="P7:R7"/>
    <mergeCell ref="B10:B11"/>
    <mergeCell ref="C10:D11"/>
    <mergeCell ref="I10:I11"/>
    <mergeCell ref="J10:K11"/>
    <mergeCell ref="P10:P11"/>
    <mergeCell ref="Q10:R11"/>
    <mergeCell ref="Q12:R12"/>
    <mergeCell ref="C13:D13"/>
    <mergeCell ref="J13:K13"/>
    <mergeCell ref="Q13:R13"/>
    <mergeCell ref="C14:D14"/>
    <mergeCell ref="J14:K14"/>
    <mergeCell ref="Q14:R14"/>
    <mergeCell ref="B12:B17"/>
    <mergeCell ref="C12:D12"/>
    <mergeCell ref="I12:I17"/>
    <mergeCell ref="J12:K12"/>
    <mergeCell ref="P12:P17"/>
    <mergeCell ref="C15:D15"/>
    <mergeCell ref="J15:K15"/>
    <mergeCell ref="Q15:R15"/>
    <mergeCell ref="C17:D17"/>
    <mergeCell ref="J17:K17"/>
    <mergeCell ref="Q17:R17"/>
    <mergeCell ref="C16:D16"/>
    <mergeCell ref="J16:K16"/>
    <mergeCell ref="Q16:R16"/>
    <mergeCell ref="B18:B20"/>
    <mergeCell ref="C18:D18"/>
    <mergeCell ref="I18:I20"/>
    <mergeCell ref="J18:K18"/>
    <mergeCell ref="P18:P20"/>
    <mergeCell ref="Q18:R18"/>
    <mergeCell ref="C19:D19"/>
    <mergeCell ref="J19:K19"/>
    <mergeCell ref="Q19:R19"/>
    <mergeCell ref="C20:D20"/>
    <mergeCell ref="J20:K20"/>
    <mergeCell ref="Q20:R20"/>
    <mergeCell ref="K23:K24"/>
    <mergeCell ref="P23:P24"/>
    <mergeCell ref="Q23:Q24"/>
    <mergeCell ref="R23:R24"/>
    <mergeCell ref="B25:B26"/>
    <mergeCell ref="C25:C26"/>
    <mergeCell ref="D25:D26"/>
    <mergeCell ref="E25:E26"/>
    <mergeCell ref="F25:F26"/>
    <mergeCell ref="G25:G26"/>
    <mergeCell ref="B23:B24"/>
    <mergeCell ref="C23:C24"/>
    <mergeCell ref="D23:D24"/>
    <mergeCell ref="I23:I24"/>
    <mergeCell ref="J23:J24"/>
    <mergeCell ref="R25:R26"/>
    <mergeCell ref="S25:S26"/>
    <mergeCell ref="T25:T26"/>
    <mergeCell ref="U25:U26"/>
    <mergeCell ref="I25:I26"/>
    <mergeCell ref="J25:J26"/>
    <mergeCell ref="K25:K26"/>
    <mergeCell ref="L25:L26"/>
    <mergeCell ref="M25:M26"/>
    <mergeCell ref="N25:N26"/>
    <mergeCell ref="B27:B32"/>
    <mergeCell ref="I27:I32"/>
    <mergeCell ref="P27:P32"/>
    <mergeCell ref="P25:P26"/>
    <mergeCell ref="Q25:Q26"/>
  </mergeCells>
  <phoneticPr fontId="2" type="noConversion"/>
  <pageMargins left="0.51181102362204722" right="0.5118110236220472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2022년</vt:lpstr>
      <vt:lpstr>2021년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2023-01-25T06:03:09Z</cp:lastPrinted>
  <dcterms:created xsi:type="dcterms:W3CDTF">2021-12-28T00:41:18Z</dcterms:created>
  <dcterms:modified xsi:type="dcterms:W3CDTF">2023-04-25T07:47:59Z</dcterms:modified>
</cp:coreProperties>
</file>